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750" activeTab="2"/>
  </bookViews>
  <sheets>
    <sheet name="基金会接受捐赠项目收支明细表" sheetId="6" r:id="rId1"/>
    <sheet name="志愿者零星捐赠明细" sheetId="7" r:id="rId2"/>
    <sheet name="社会爱心企业对应名称" sheetId="8" r:id="rId3"/>
  </sheets>
  <calcPr calcId="125725"/>
</workbook>
</file>

<file path=xl/calcChain.xml><?xml version="1.0" encoding="utf-8"?>
<calcChain xmlns="http://schemas.openxmlformats.org/spreadsheetml/2006/main">
  <c r="D331" i="7"/>
  <c r="D330"/>
  <c r="C330"/>
  <c r="D167"/>
  <c r="C167"/>
  <c r="D164"/>
  <c r="C164"/>
  <c r="D156"/>
  <c r="C156"/>
  <c r="D63"/>
  <c r="C63"/>
  <c r="D58"/>
  <c r="C58"/>
  <c r="D38"/>
  <c r="C38"/>
  <c r="D35"/>
  <c r="C34"/>
  <c r="C35" s="1"/>
  <c r="D33"/>
  <c r="C33"/>
  <c r="D31"/>
  <c r="C31"/>
  <c r="C331" s="1"/>
  <c r="F29" i="6"/>
  <c r="F63"/>
  <c r="F37"/>
  <c r="F54"/>
  <c r="G54" s="1"/>
  <c r="F51"/>
  <c r="F33"/>
  <c r="G33" s="1"/>
  <c r="F38"/>
  <c r="F50"/>
  <c r="G50" s="1"/>
  <c r="G24"/>
  <c r="F16"/>
  <c r="G16" s="1"/>
  <c r="F19"/>
  <c r="F17"/>
  <c r="F18"/>
  <c r="G18" s="1"/>
  <c r="F4"/>
  <c r="G4" s="1"/>
  <c r="F3"/>
  <c r="D90"/>
  <c r="G90" s="1"/>
  <c r="G49"/>
  <c r="D29"/>
  <c r="D113" s="1"/>
  <c r="G68"/>
  <c r="G67"/>
  <c r="G64"/>
  <c r="G47"/>
  <c r="G48"/>
  <c r="G66"/>
  <c r="G23"/>
  <c r="G97"/>
  <c r="G65"/>
  <c r="G91"/>
  <c r="G13"/>
  <c r="C51"/>
  <c r="G51" s="1"/>
  <c r="F32"/>
  <c r="G32" s="1"/>
  <c r="F75"/>
  <c r="F84"/>
  <c r="G84" s="1"/>
  <c r="G12"/>
  <c r="G27"/>
  <c r="G11"/>
  <c r="G99"/>
  <c r="C113"/>
  <c r="G6"/>
  <c r="G7"/>
  <c r="G8"/>
  <c r="G9"/>
  <c r="G10"/>
  <c r="G14"/>
  <c r="G15"/>
  <c r="G17"/>
  <c r="G19"/>
  <c r="G20"/>
  <c r="G21"/>
  <c r="G22"/>
  <c r="G25"/>
  <c r="G26"/>
  <c r="G28"/>
  <c r="G29"/>
  <c r="G30"/>
  <c r="G31"/>
  <c r="G34"/>
  <c r="G35"/>
  <c r="G36"/>
  <c r="G37"/>
  <c r="G38"/>
  <c r="G39"/>
  <c r="G40"/>
  <c r="G41"/>
  <c r="G42"/>
  <c r="G43"/>
  <c r="G44"/>
  <c r="G45"/>
  <c r="G46"/>
  <c r="G52"/>
  <c r="G53"/>
  <c r="G55"/>
  <c r="G56"/>
  <c r="G57"/>
  <c r="G58"/>
  <c r="G59"/>
  <c r="G60"/>
  <c r="G61"/>
  <c r="G62"/>
  <c r="G63"/>
  <c r="G69"/>
  <c r="G70"/>
  <c r="G71"/>
  <c r="G72"/>
  <c r="G73"/>
  <c r="G76"/>
  <c r="G77"/>
  <c r="G78"/>
  <c r="G79"/>
  <c r="G80"/>
  <c r="G81"/>
  <c r="G82"/>
  <c r="G83"/>
  <c r="G85"/>
  <c r="G86"/>
  <c r="G87"/>
  <c r="G88"/>
  <c r="G89"/>
  <c r="G92"/>
  <c r="G93"/>
  <c r="G94"/>
  <c r="G95"/>
  <c r="G96"/>
  <c r="G98"/>
  <c r="G100"/>
  <c r="G101"/>
  <c r="G102"/>
  <c r="G103"/>
  <c r="G104"/>
  <c r="G105"/>
  <c r="G106"/>
  <c r="G107"/>
  <c r="G108"/>
  <c r="G109"/>
  <c r="G110"/>
  <c r="G111"/>
  <c r="G112"/>
  <c r="G3"/>
  <c r="F113" l="1"/>
  <c r="G113"/>
</calcChain>
</file>

<file path=xl/comments1.xml><?xml version="1.0" encoding="utf-8"?>
<comments xmlns="http://schemas.openxmlformats.org/spreadsheetml/2006/main">
  <authors>
    <author>pc</author>
    <author>微软用户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8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19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F19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3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F84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法律顾问费用
</t>
        </r>
      </text>
    </comment>
    <comment ref="B8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D31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对应收支明细表中志愿者零星捐赠金额</t>
        </r>
      </text>
    </comment>
  </commentList>
</comments>
</file>

<file path=xl/sharedStrings.xml><?xml version="1.0" encoding="utf-8"?>
<sst xmlns="http://schemas.openxmlformats.org/spreadsheetml/2006/main" count="805" uniqueCount="484">
  <si>
    <t>序号</t>
    <phoneticPr fontId="1" type="noConversion"/>
  </si>
  <si>
    <t>项目状态</t>
    <phoneticPr fontId="1" type="noConversion"/>
  </si>
  <si>
    <t>项目性质</t>
    <phoneticPr fontId="1" type="noConversion"/>
  </si>
  <si>
    <t>备注</t>
    <phoneticPr fontId="1" type="noConversion"/>
  </si>
  <si>
    <t>捐赠单位及个人名称</t>
    <phoneticPr fontId="1" type="noConversion"/>
  </si>
  <si>
    <t>资金用途</t>
    <phoneticPr fontId="1" type="noConversion"/>
  </si>
  <si>
    <t>累计结余金额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</si>
  <si>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</si>
  <si>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</si>
  <si>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</si>
  <si>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</si>
  <si>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</si>
  <si>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在执行</t>
  </si>
  <si>
    <t>限定性</t>
  </si>
  <si>
    <t>本年累计捐赠收入</t>
    <phoneticPr fontId="1" type="noConversion"/>
  </si>
  <si>
    <t>本年累计支出</t>
    <phoneticPr fontId="1" type="noConversion"/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</si>
  <si>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</si>
  <si>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</si>
  <si>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</si>
  <si>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</si>
  <si>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</si>
  <si>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</si>
  <si>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</si>
  <si>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</si>
  <si>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</si>
  <si>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</si>
  <si>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</si>
  <si>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</si>
  <si>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</si>
  <si>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</si>
  <si>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</si>
  <si>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</si>
  <si>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</si>
  <si>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</si>
  <si>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</si>
  <si>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</si>
  <si>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</si>
  <si>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</si>
  <si>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</si>
  <si>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</si>
  <si>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</si>
  <si>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</si>
  <si>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</si>
  <si>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</si>
  <si>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</si>
  <si>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上海达观建筑工程事务所捐款</t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</si>
  <si>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</si>
  <si>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</si>
  <si>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</si>
  <si>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</si>
  <si>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</si>
  <si>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</si>
  <si>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</si>
  <si>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</si>
  <si>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</si>
  <si>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</si>
  <si>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桥畔计划—教育公益组织支持平台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</si>
  <si>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</si>
  <si>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</si>
  <si>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</si>
  <si>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</si>
  <si>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儿童减防灾教育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</si>
  <si>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</si>
  <si>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</si>
  <si>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</si>
  <si>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</si>
  <si>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</si>
  <si>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</si>
  <si>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</si>
  <si>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</si>
  <si>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</si>
  <si>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</si>
  <si>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</si>
  <si>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</si>
  <si>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Rockefeller Philanthropy Advisors</t>
  </si>
  <si>
    <t>志愿者零星捐赠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</si>
  <si>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</si>
  <si>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</si>
  <si>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</si>
  <si>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</si>
  <si>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</si>
  <si>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</si>
  <si>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</si>
  <si>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</si>
  <si>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</si>
  <si>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</si>
  <si>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</si>
  <si>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</si>
  <si>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</si>
  <si>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</si>
  <si>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结案</t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</si>
  <si>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</si>
  <si>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</si>
  <si>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</si>
  <si>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</si>
  <si>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</si>
  <si>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</si>
  <si>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</si>
  <si>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</si>
  <si>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</si>
  <si>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</si>
  <si>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</si>
  <si>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</si>
  <si>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</si>
  <si>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</si>
  <si>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汇丰银行</t>
    <phoneticPr fontId="1" type="noConversion"/>
  </si>
  <si>
    <t>未来校长培养计划</t>
    <phoneticPr fontId="1" type="noConversion"/>
  </si>
  <si>
    <t>村级阳光童趣园项目-（公益宝贝）</t>
    <phoneticPr fontId="1" type="noConversion"/>
  </si>
  <si>
    <t>志愿者零星捐赠</t>
    <phoneticPr fontId="1" type="noConversion"/>
  </si>
  <si>
    <t>浙江致朴公益基金会</t>
    <phoneticPr fontId="1" type="noConversion"/>
  </si>
  <si>
    <t>2017年教育公益组织年会</t>
    <phoneticPr fontId="1" type="noConversion"/>
  </si>
  <si>
    <t>阳光童趣园-四川南充园</t>
    <phoneticPr fontId="1" type="noConversion"/>
  </si>
  <si>
    <t>爱佑公益基金会</t>
    <phoneticPr fontId="1" type="noConversion"/>
  </si>
  <si>
    <t>陪伴成长—农村寄宿制学校驻校社工（会宁）</t>
    <phoneticPr fontId="1" type="noConversion"/>
  </si>
  <si>
    <t>陪伴成长—农村寄宿制学校驻校社工（成县、礼县）</t>
    <phoneticPr fontId="1" type="noConversion"/>
  </si>
  <si>
    <t>陪伴成长—农村寄宿制学校驻校社工（康县）</t>
    <phoneticPr fontId="1" type="noConversion"/>
  </si>
  <si>
    <t>村级阳光童趣园项目-（公益宝贝-超筹部分）</t>
    <phoneticPr fontId="1" type="noConversion"/>
  </si>
  <si>
    <t>北京险峰公益基金会</t>
    <phoneticPr fontId="1" type="noConversion"/>
  </si>
  <si>
    <t>非限定性（童趣园支持）</t>
    <phoneticPr fontId="1" type="noConversion"/>
  </si>
  <si>
    <t>村级阳光童趣园项目（新疆吉木乃-红鼻子）</t>
    <phoneticPr fontId="1" type="noConversion"/>
  </si>
  <si>
    <t>深圳关爱行动公益基金会</t>
    <phoneticPr fontId="1" type="noConversion"/>
  </si>
  <si>
    <t>童趣园玩具更新计划</t>
    <phoneticPr fontId="1" type="noConversion"/>
  </si>
  <si>
    <t>深圳爱佑未来基金会</t>
    <phoneticPr fontId="1" type="noConversion"/>
  </si>
  <si>
    <t>阳光童趣园-四川南充园第二所园</t>
    <phoneticPr fontId="1" type="noConversion"/>
  </si>
  <si>
    <t>阳光童趣园-云南海岱中心幼儿园</t>
    <phoneticPr fontId="1" type="noConversion"/>
  </si>
  <si>
    <t>驻校社工项目学校采暖设备安装</t>
    <phoneticPr fontId="1" type="noConversion"/>
  </si>
  <si>
    <t>杭州微点网络科技有限公司</t>
    <phoneticPr fontId="1" type="noConversion"/>
  </si>
  <si>
    <t>英国玛丽斯特普</t>
    <phoneticPr fontId="1" type="noConversion"/>
  </si>
  <si>
    <t>甘肃省性教育推广课程</t>
    <phoneticPr fontId="1" type="noConversion"/>
  </si>
  <si>
    <t>2017年教育公益组织年会</t>
    <phoneticPr fontId="1" type="noConversion"/>
  </si>
  <si>
    <t>北京市戈友公益基金会</t>
    <phoneticPr fontId="1" type="noConversion"/>
  </si>
  <si>
    <t>志愿者零星捐赠</t>
    <phoneticPr fontId="11" type="noConversion"/>
  </si>
  <si>
    <t>村级阳光童趣园项目-（长安福特二期）</t>
    <phoneticPr fontId="1" type="noConversion"/>
  </si>
  <si>
    <t>村级阳光童趣园项目-（长安福特一期）</t>
    <phoneticPr fontId="1" type="noConversion"/>
  </si>
  <si>
    <t>党建经费</t>
    <phoneticPr fontId="1" type="noConversion"/>
  </si>
  <si>
    <t>北京市社会团体管理办公室</t>
    <phoneticPr fontId="11" type="noConversion"/>
  </si>
  <si>
    <t>北京市社会团体管理办公室</t>
    <phoneticPr fontId="1" type="noConversion"/>
  </si>
  <si>
    <t>上海真爱梦想基金会</t>
    <phoneticPr fontId="1" type="noConversion"/>
  </si>
  <si>
    <t>驻校社工项目</t>
    <phoneticPr fontId="1" type="noConversion"/>
  </si>
  <si>
    <t>半导体元件工业有限公司</t>
    <phoneticPr fontId="1" type="noConversion"/>
  </si>
  <si>
    <t>香港乐施会</t>
    <phoneticPr fontId="1" type="noConversion"/>
  </si>
  <si>
    <t>何舜华</t>
    <phoneticPr fontId="1" type="noConversion"/>
  </si>
  <si>
    <t>汇丰银行北京分行工会</t>
    <phoneticPr fontId="1" type="noConversion"/>
  </si>
  <si>
    <t>阳光童趣园-东乡县</t>
    <phoneticPr fontId="1" type="noConversion"/>
  </si>
  <si>
    <t>北京嘉实公益基金会</t>
    <phoneticPr fontId="1" type="noConversion"/>
  </si>
  <si>
    <t>北京嘉实公益基金会</t>
    <phoneticPr fontId="1" type="noConversion"/>
  </si>
  <si>
    <t>上海明德公益基金会</t>
    <phoneticPr fontId="1" type="noConversion"/>
  </si>
  <si>
    <t>2018年心舞夏令营</t>
    <phoneticPr fontId="1" type="noConversion"/>
  </si>
  <si>
    <t>阳光助飞项目</t>
    <phoneticPr fontId="1" type="noConversion"/>
  </si>
  <si>
    <t>结案</t>
    <phoneticPr fontId="1" type="noConversion"/>
  </si>
  <si>
    <t>结案</t>
    <phoneticPr fontId="1" type="noConversion"/>
  </si>
  <si>
    <t>中华思源扶贫基金会</t>
    <phoneticPr fontId="1" type="noConversion"/>
  </si>
  <si>
    <t>村级阳光童趣园项目-云南火石盆小学</t>
    <phoneticPr fontId="1" type="noConversion"/>
  </si>
  <si>
    <t>中华少年儿童慈善救助基金会</t>
    <phoneticPr fontId="1" type="noConversion"/>
  </si>
  <si>
    <t>村级阳光童趣园项目-儿慈会</t>
    <phoneticPr fontId="1" type="noConversion"/>
  </si>
  <si>
    <t>北京嘉实公益基金会</t>
    <phoneticPr fontId="1" type="noConversion"/>
  </si>
  <si>
    <t>村级阳光童趣园项目-正定县玩具捐赠</t>
    <phoneticPr fontId="1" type="noConversion"/>
  </si>
  <si>
    <t>北京蓝弛公益基金会</t>
    <phoneticPr fontId="1" type="noConversion"/>
  </si>
  <si>
    <t>三星（中国）投资有限公司</t>
    <phoneticPr fontId="1" type="noConversion"/>
  </si>
  <si>
    <t>西部阳光行动</t>
    <phoneticPr fontId="1" type="noConversion"/>
  </si>
  <si>
    <t>北京市掌趣科技有限公司</t>
    <phoneticPr fontId="1" type="noConversion"/>
  </si>
  <si>
    <t>桃李天下项目</t>
    <phoneticPr fontId="1" type="noConversion"/>
  </si>
  <si>
    <t>西部阳光乡村幼儿园项目</t>
    <phoneticPr fontId="1" type="noConversion"/>
  </si>
  <si>
    <t>实物捐赠</t>
    <phoneticPr fontId="1" type="noConversion"/>
  </si>
  <si>
    <t>青葵花导师计划</t>
    <phoneticPr fontId="1" type="noConversion"/>
  </si>
  <si>
    <t>陪伴成长—农村寄宿制学校驻校社工（武都、临夏）</t>
    <phoneticPr fontId="1" type="noConversion"/>
  </si>
  <si>
    <t>陪伴成长—农村寄宿制学校驻校社工（成县）</t>
    <phoneticPr fontId="1" type="noConversion"/>
  </si>
  <si>
    <t>桥畔计划—教育公益组织支持平台（2018-2019）</t>
    <phoneticPr fontId="1" type="noConversion"/>
  </si>
  <si>
    <t>基金会接受捐赠项目收支明细表（ 2018年6月01日—— 2018年6月30日）</t>
    <phoneticPr fontId="1" type="noConversion"/>
  </si>
  <si>
    <t>创新项目基金（转入阳光助飞）</t>
    <phoneticPr fontId="1" type="noConversion"/>
  </si>
  <si>
    <t>优才计划（转入桥畔项目）</t>
    <phoneticPr fontId="1" type="noConversion"/>
  </si>
  <si>
    <t>2013年“心舞”留守儿童夏令营（转入2018年心舞）</t>
    <phoneticPr fontId="1" type="noConversion"/>
  </si>
  <si>
    <t>2015心舞梦想夏令营（转入2018年心舞）</t>
    <phoneticPr fontId="1" type="noConversion"/>
  </si>
  <si>
    <t>夏令营（转入2018年心舞）</t>
    <phoneticPr fontId="1" type="noConversion"/>
  </si>
  <si>
    <t>南都公益基金会</t>
    <phoneticPr fontId="11" type="noConversion"/>
  </si>
  <si>
    <t>景行计划</t>
    <phoneticPr fontId="1" type="noConversion"/>
  </si>
  <si>
    <t>北京市西部阳光农村发展基金会</t>
    <phoneticPr fontId="1" type="noConversion"/>
  </si>
  <si>
    <t xml:space="preserve">                                                —志愿者零星捐赠明细表</t>
    <phoneticPr fontId="1" type="noConversion"/>
  </si>
  <si>
    <t>报表时间：二〇一八年五月三十一日</t>
    <phoneticPr fontId="1" type="noConversion"/>
  </si>
  <si>
    <t xml:space="preserve"> </t>
    <phoneticPr fontId="1" type="noConversion"/>
  </si>
  <si>
    <t xml:space="preserve">                         单位：元</t>
    <phoneticPr fontId="1" type="noConversion"/>
  </si>
  <si>
    <t>捐赠单位及个人名称</t>
  </si>
  <si>
    <t>累计捐赠金额</t>
    <phoneticPr fontId="1" type="noConversion"/>
  </si>
  <si>
    <t>2018年捐赠收入</t>
    <phoneticPr fontId="1" type="noConversion"/>
  </si>
  <si>
    <t>资金用途</t>
  </si>
  <si>
    <t>刘凤伟</t>
    <phoneticPr fontId="1" type="noConversion"/>
  </si>
  <si>
    <t>陈秀凤</t>
    <phoneticPr fontId="1" type="noConversion"/>
  </si>
  <si>
    <t>张佩环</t>
    <phoneticPr fontId="1" type="noConversion"/>
  </si>
  <si>
    <t>Lo Ying Shek Chi Wai Foundation</t>
  </si>
  <si>
    <t>谢逸云</t>
    <phoneticPr fontId="1" type="noConversion"/>
  </si>
  <si>
    <t>潘家敏</t>
    <phoneticPr fontId="1" type="noConversion"/>
  </si>
  <si>
    <t>张士明</t>
    <phoneticPr fontId="1" type="noConversion"/>
  </si>
  <si>
    <t>邱功定</t>
    <phoneticPr fontId="1" type="noConversion"/>
  </si>
  <si>
    <t>潘钊伟</t>
    <phoneticPr fontId="1" type="noConversion"/>
  </si>
  <si>
    <t>陈攀东</t>
    <phoneticPr fontId="1" type="noConversion"/>
  </si>
  <si>
    <t>段淑琼</t>
    <phoneticPr fontId="1" type="noConversion"/>
  </si>
  <si>
    <t>夏培程</t>
    <phoneticPr fontId="1" type="noConversion"/>
  </si>
  <si>
    <t>李慧敏</t>
    <phoneticPr fontId="1" type="noConversion"/>
  </si>
  <si>
    <t>孟雪</t>
    <phoneticPr fontId="1" type="noConversion"/>
  </si>
  <si>
    <t>社会爱心人士</t>
    <phoneticPr fontId="1" type="noConversion"/>
  </si>
  <si>
    <t>鲁啸风</t>
    <phoneticPr fontId="1" type="noConversion"/>
  </si>
  <si>
    <t>南京三槐堂幼儿园空间设计有限公司</t>
    <phoneticPr fontId="1" type="noConversion"/>
  </si>
  <si>
    <t>王博</t>
    <phoneticPr fontId="13" type="noConversion"/>
  </si>
  <si>
    <t>林泽菡</t>
    <phoneticPr fontId="13" type="noConversion"/>
  </si>
  <si>
    <t>翟婕</t>
    <phoneticPr fontId="13" type="noConversion"/>
  </si>
  <si>
    <t>谢芳</t>
    <phoneticPr fontId="13" type="noConversion"/>
  </si>
  <si>
    <t>吴枝花</t>
    <phoneticPr fontId="13" type="noConversion"/>
  </si>
  <si>
    <t>赵涵</t>
    <phoneticPr fontId="13" type="noConversion"/>
  </si>
  <si>
    <t>徐飞</t>
    <phoneticPr fontId="13" type="noConversion"/>
  </si>
  <si>
    <t>汇丰长城徒步</t>
    <phoneticPr fontId="13" type="noConversion"/>
  </si>
  <si>
    <t>小计</t>
    <phoneticPr fontId="1" type="noConversion"/>
  </si>
  <si>
    <t>阳光童趣园</t>
    <phoneticPr fontId="1" type="noConversion"/>
  </si>
  <si>
    <t>雏雁起飞奖金</t>
    <phoneticPr fontId="1" type="noConversion"/>
  </si>
  <si>
    <t>雏鹰起飞2012大学生公益行动</t>
    <phoneticPr fontId="1" type="noConversion"/>
  </si>
  <si>
    <t>杨玉明</t>
    <phoneticPr fontId="1" type="noConversion"/>
  </si>
  <si>
    <t>冼全强</t>
    <phoneticPr fontId="1" type="noConversion"/>
  </si>
  <si>
    <t>田娜</t>
    <phoneticPr fontId="1" type="noConversion"/>
  </si>
  <si>
    <t>郭立中</t>
    <phoneticPr fontId="1" type="noConversion"/>
  </si>
  <si>
    <t>王炳森</t>
    <phoneticPr fontId="1" type="noConversion"/>
  </si>
  <si>
    <t>窦明明</t>
    <phoneticPr fontId="1" type="noConversion"/>
  </si>
  <si>
    <t>苗强</t>
    <phoneticPr fontId="1" type="noConversion"/>
  </si>
  <si>
    <t>田园</t>
    <phoneticPr fontId="1" type="noConversion"/>
  </si>
  <si>
    <t>吴菊花</t>
    <phoneticPr fontId="1" type="noConversion"/>
  </si>
  <si>
    <t>周浑华</t>
    <phoneticPr fontId="1" type="noConversion"/>
  </si>
  <si>
    <t>张阳</t>
    <phoneticPr fontId="1" type="noConversion"/>
  </si>
  <si>
    <t>吴英杰</t>
    <phoneticPr fontId="1" type="noConversion"/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</si>
  <si>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</si>
  <si>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</si>
  <si>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</si>
  <si>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</si>
  <si>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</si>
  <si>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</si>
  <si>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</si>
  <si>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</si>
  <si>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  <phoneticPr fontId="1" type="noConversion"/>
  </si>
  <si>
    <t>北京中研万康中医医院</t>
    <phoneticPr fontId="1" type="noConversion"/>
  </si>
  <si>
    <t>潘骁骐</t>
    <phoneticPr fontId="1" type="noConversion"/>
  </si>
  <si>
    <t>郭晓辉</t>
    <phoneticPr fontId="1" type="noConversion"/>
  </si>
  <si>
    <t>社会爱心人士</t>
    <phoneticPr fontId="13" type="noConversion"/>
  </si>
  <si>
    <t>陪伴成长—农村寄宿制学校驻校社工</t>
    <phoneticPr fontId="1" type="noConversion"/>
  </si>
  <si>
    <t>陈峻</t>
    <phoneticPr fontId="1" type="noConversion"/>
  </si>
  <si>
    <t>李治</t>
    <phoneticPr fontId="1" type="noConversion"/>
  </si>
  <si>
    <t>贾贵闯</t>
    <phoneticPr fontId="1" type="noConversion"/>
  </si>
  <si>
    <t>刘昉</t>
    <phoneticPr fontId="1" type="noConversion"/>
  </si>
  <si>
    <t>杨忠诚</t>
    <phoneticPr fontId="1" type="noConversion"/>
  </si>
  <si>
    <t>张玉慧</t>
    <phoneticPr fontId="1" type="noConversion"/>
  </si>
  <si>
    <t>李昭夏</t>
    <phoneticPr fontId="1" type="noConversion"/>
  </si>
  <si>
    <t>胡若琪</t>
    <phoneticPr fontId="1" type="noConversion"/>
  </si>
  <si>
    <t>韩苏</t>
    <phoneticPr fontId="1" type="noConversion"/>
  </si>
  <si>
    <t>陈广宇</t>
    <phoneticPr fontId="1" type="noConversion"/>
  </si>
  <si>
    <t>刘丽蓉</t>
    <phoneticPr fontId="1" type="noConversion"/>
  </si>
  <si>
    <t>杜玮</t>
    <phoneticPr fontId="1" type="noConversion"/>
  </si>
  <si>
    <t>孟一童</t>
    <phoneticPr fontId="1" type="noConversion"/>
  </si>
  <si>
    <t>辛大勇</t>
    <phoneticPr fontId="1" type="noConversion"/>
  </si>
  <si>
    <t>成林</t>
    <phoneticPr fontId="1" type="noConversion"/>
  </si>
  <si>
    <t>刘凤奎</t>
    <phoneticPr fontId="1" type="noConversion"/>
  </si>
  <si>
    <t>郑聿儒</t>
    <phoneticPr fontId="1" type="noConversion"/>
  </si>
  <si>
    <t>周有贵</t>
    <phoneticPr fontId="1" type="noConversion"/>
  </si>
  <si>
    <t>刘义平</t>
    <phoneticPr fontId="1" type="noConversion"/>
  </si>
  <si>
    <t>宋宇光</t>
    <phoneticPr fontId="1" type="noConversion"/>
  </si>
  <si>
    <t>朱德鹏</t>
    <phoneticPr fontId="1" type="noConversion"/>
  </si>
  <si>
    <t>王建兵</t>
    <phoneticPr fontId="1" type="noConversion"/>
  </si>
  <si>
    <t>张羽</t>
    <phoneticPr fontId="1" type="noConversion"/>
  </si>
  <si>
    <t>马千里</t>
    <phoneticPr fontId="1" type="noConversion"/>
  </si>
  <si>
    <t>许鹏</t>
    <phoneticPr fontId="1" type="noConversion"/>
  </si>
  <si>
    <t>杨勇</t>
    <phoneticPr fontId="1" type="noConversion"/>
  </si>
  <si>
    <t>贺非</t>
    <phoneticPr fontId="1" type="noConversion"/>
  </si>
  <si>
    <t>何颉</t>
    <phoneticPr fontId="1" type="noConversion"/>
  </si>
  <si>
    <t>赵鹏</t>
    <phoneticPr fontId="1" type="noConversion"/>
  </si>
  <si>
    <t>保雪军</t>
    <phoneticPr fontId="1" type="noConversion"/>
  </si>
  <si>
    <t>龚国良</t>
    <phoneticPr fontId="1" type="noConversion"/>
  </si>
  <si>
    <t>冯相郡</t>
    <phoneticPr fontId="1" type="noConversion"/>
  </si>
  <si>
    <t>黄水平</t>
    <phoneticPr fontId="1" type="noConversion"/>
  </si>
  <si>
    <t>辛博</t>
    <phoneticPr fontId="1" type="noConversion"/>
  </si>
  <si>
    <t>吴妮蓉</t>
    <phoneticPr fontId="1" type="noConversion"/>
  </si>
  <si>
    <t>朱佳宁</t>
    <phoneticPr fontId="1" type="noConversion"/>
  </si>
  <si>
    <t>吴仁仁</t>
    <phoneticPr fontId="1" type="noConversion"/>
  </si>
  <si>
    <t>谢彬</t>
    <phoneticPr fontId="1" type="noConversion"/>
  </si>
  <si>
    <t>顾肄勤</t>
    <phoneticPr fontId="1" type="noConversion"/>
  </si>
  <si>
    <t>Gerhard Schmidt</t>
    <phoneticPr fontId="1" type="noConversion"/>
  </si>
  <si>
    <t>程向阳</t>
    <phoneticPr fontId="1" type="noConversion"/>
  </si>
  <si>
    <t>王翔</t>
    <phoneticPr fontId="1" type="noConversion"/>
  </si>
  <si>
    <t>朗超</t>
    <phoneticPr fontId="1" type="noConversion"/>
  </si>
  <si>
    <t>付建卫</t>
    <phoneticPr fontId="1" type="noConversion"/>
  </si>
  <si>
    <t>张鹏</t>
    <phoneticPr fontId="1" type="noConversion"/>
  </si>
  <si>
    <t>董倩文</t>
    <phoneticPr fontId="1" type="noConversion"/>
  </si>
  <si>
    <t>赵悦</t>
    <phoneticPr fontId="1" type="noConversion"/>
  </si>
  <si>
    <t>田媛媛</t>
    <phoneticPr fontId="1" type="noConversion"/>
  </si>
  <si>
    <t>王建英</t>
    <phoneticPr fontId="1" type="noConversion"/>
  </si>
  <si>
    <t>钟川</t>
    <phoneticPr fontId="1" type="noConversion"/>
  </si>
  <si>
    <t>陈书忠</t>
    <phoneticPr fontId="1" type="noConversion"/>
  </si>
  <si>
    <t>李晓玲</t>
    <phoneticPr fontId="1" type="noConversion"/>
  </si>
  <si>
    <t>上海大卫木业</t>
    <phoneticPr fontId="1" type="noConversion"/>
  </si>
  <si>
    <t>河南省虞城县春来高中爱心朋友</t>
  </si>
  <si>
    <t>杨佳</t>
    <phoneticPr fontId="1" type="noConversion"/>
  </si>
  <si>
    <t>马晨朝</t>
    <phoneticPr fontId="1" type="noConversion"/>
  </si>
  <si>
    <t>康轶</t>
    <phoneticPr fontId="1" type="noConversion"/>
  </si>
  <si>
    <t>陈振伟</t>
    <phoneticPr fontId="1" type="noConversion"/>
  </si>
  <si>
    <t>赏思忆</t>
    <phoneticPr fontId="1" type="noConversion"/>
  </si>
  <si>
    <t>孙麟博</t>
    <phoneticPr fontId="1" type="noConversion"/>
  </si>
  <si>
    <t>麻相国</t>
    <phoneticPr fontId="1" type="noConversion"/>
  </si>
  <si>
    <t>肖欣</t>
    <phoneticPr fontId="1" type="noConversion"/>
  </si>
  <si>
    <t>王芳</t>
    <phoneticPr fontId="1" type="noConversion"/>
  </si>
  <si>
    <t>刘海龙</t>
    <phoneticPr fontId="1" type="noConversion"/>
  </si>
  <si>
    <t>吴加冠</t>
    <phoneticPr fontId="1" type="noConversion"/>
  </si>
  <si>
    <t>薛澋心</t>
    <phoneticPr fontId="1" type="noConversion"/>
  </si>
  <si>
    <t>李剑</t>
    <phoneticPr fontId="1" type="noConversion"/>
  </si>
  <si>
    <t>张宜琳</t>
    <phoneticPr fontId="1" type="noConversion"/>
  </si>
  <si>
    <t>顾凌</t>
    <phoneticPr fontId="1" type="noConversion"/>
  </si>
  <si>
    <t>王哲</t>
    <phoneticPr fontId="1" type="noConversion"/>
  </si>
  <si>
    <t>丁琪芳</t>
    <phoneticPr fontId="1" type="noConversion"/>
  </si>
  <si>
    <t>夏红云</t>
    <phoneticPr fontId="1" type="noConversion"/>
  </si>
  <si>
    <t>江明修</t>
    <phoneticPr fontId="1" type="noConversion"/>
  </si>
  <si>
    <t>孙奥</t>
    <phoneticPr fontId="1" type="noConversion"/>
  </si>
  <si>
    <t>*在辉</t>
    <phoneticPr fontId="1" type="noConversion"/>
  </si>
  <si>
    <t>*琪</t>
    <phoneticPr fontId="1" type="noConversion"/>
  </si>
  <si>
    <t>孙艺真</t>
    <phoneticPr fontId="1" type="noConversion"/>
  </si>
  <si>
    <t>王鑫厚</t>
    <phoneticPr fontId="1" type="noConversion"/>
  </si>
  <si>
    <t>爱心太阳口罩</t>
    <phoneticPr fontId="1" type="noConversion"/>
  </si>
  <si>
    <t>乔爽</t>
    <phoneticPr fontId="1" type="noConversion"/>
  </si>
  <si>
    <t>白真真</t>
    <phoneticPr fontId="1" type="noConversion"/>
  </si>
  <si>
    <t>陈莉</t>
    <phoneticPr fontId="1" type="noConversion"/>
  </si>
  <si>
    <t>沈立刚</t>
    <phoneticPr fontId="1" type="noConversion"/>
  </si>
  <si>
    <t>胡骥炯</t>
    <phoneticPr fontId="1" type="noConversion"/>
  </si>
  <si>
    <t>俞杰</t>
    <phoneticPr fontId="1" type="noConversion"/>
  </si>
  <si>
    <t>毕剑如</t>
    <phoneticPr fontId="1" type="noConversion"/>
  </si>
  <si>
    <t>孙家地</t>
    <phoneticPr fontId="1" type="noConversion"/>
  </si>
  <si>
    <t>爱心人士</t>
    <phoneticPr fontId="1" type="noConversion"/>
  </si>
  <si>
    <t>阳光助飞项目</t>
    <phoneticPr fontId="1" type="noConversion"/>
  </si>
  <si>
    <t>陈静旋</t>
    <phoneticPr fontId="1" type="noConversion"/>
  </si>
  <si>
    <t>杨爱琴</t>
    <phoneticPr fontId="1" type="noConversion"/>
  </si>
  <si>
    <t>胡新宇</t>
    <phoneticPr fontId="1" type="noConversion"/>
  </si>
  <si>
    <t>陈融</t>
    <phoneticPr fontId="1" type="noConversion"/>
  </si>
  <si>
    <t>宋歌</t>
    <phoneticPr fontId="1" type="noConversion"/>
  </si>
  <si>
    <t>刑昕楠</t>
    <phoneticPr fontId="1" type="noConversion"/>
  </si>
  <si>
    <t>王雁</t>
    <phoneticPr fontId="1" type="noConversion"/>
  </si>
  <si>
    <t>霍万义</t>
    <phoneticPr fontId="1" type="noConversion"/>
  </si>
  <si>
    <t>孩子帮助孩子专项基金</t>
    <phoneticPr fontId="1" type="noConversion"/>
  </si>
  <si>
    <t>小计</t>
    <phoneticPr fontId="13" type="noConversion"/>
  </si>
  <si>
    <t>桥畔计划</t>
    <phoneticPr fontId="13" type="noConversion"/>
  </si>
  <si>
    <t>孙佳琪</t>
    <phoneticPr fontId="1" type="noConversion"/>
  </si>
  <si>
    <t>朱家晋</t>
    <phoneticPr fontId="1" type="noConversion"/>
  </si>
  <si>
    <t>唐海斌</t>
    <phoneticPr fontId="1" type="noConversion"/>
  </si>
  <si>
    <t>谢国庆</t>
    <phoneticPr fontId="1" type="noConversion"/>
  </si>
  <si>
    <t>韩雪松</t>
    <phoneticPr fontId="1" type="noConversion"/>
  </si>
  <si>
    <t>黄锐</t>
    <phoneticPr fontId="1" type="noConversion"/>
  </si>
  <si>
    <t>朱燕凤</t>
    <phoneticPr fontId="1" type="noConversion"/>
  </si>
  <si>
    <t>王炯</t>
    <phoneticPr fontId="1" type="noConversion"/>
  </si>
  <si>
    <t>李林巍</t>
    <phoneticPr fontId="1" type="noConversion"/>
  </si>
  <si>
    <t>李志慧</t>
    <phoneticPr fontId="1" type="noConversion"/>
  </si>
  <si>
    <t>马筱舒</t>
    <phoneticPr fontId="1" type="noConversion"/>
  </si>
  <si>
    <t>马志斌</t>
    <phoneticPr fontId="1" type="noConversion"/>
  </si>
  <si>
    <t>李雄杰</t>
    <phoneticPr fontId="1" type="noConversion"/>
  </si>
  <si>
    <t>李嵩杰</t>
    <phoneticPr fontId="1" type="noConversion"/>
  </si>
  <si>
    <t>谢彬棽</t>
    <phoneticPr fontId="1" type="noConversion"/>
  </si>
  <si>
    <t>宗佳</t>
    <phoneticPr fontId="1" type="noConversion"/>
  </si>
  <si>
    <t>李雪</t>
    <phoneticPr fontId="1" type="noConversion"/>
  </si>
  <si>
    <t>薛璟沁</t>
    <phoneticPr fontId="1" type="noConversion"/>
  </si>
  <si>
    <t>陈天航</t>
    <phoneticPr fontId="1" type="noConversion"/>
  </si>
  <si>
    <t>曾宪超</t>
    <phoneticPr fontId="1" type="noConversion"/>
  </si>
  <si>
    <t>山东省寿光市圣城中学三年级一班全体同学</t>
    <phoneticPr fontId="1" type="noConversion"/>
  </si>
  <si>
    <t>王伟堂</t>
    <phoneticPr fontId="1" type="noConversion"/>
  </si>
  <si>
    <t>张斌弛</t>
    <phoneticPr fontId="1" type="noConversion"/>
  </si>
  <si>
    <t>高宇</t>
    <phoneticPr fontId="1" type="noConversion"/>
  </si>
  <si>
    <t>周鲁娟</t>
    <phoneticPr fontId="1" type="noConversion"/>
  </si>
  <si>
    <t>孔庆封</t>
    <phoneticPr fontId="1" type="noConversion"/>
  </si>
  <si>
    <t>王鹏淇</t>
    <phoneticPr fontId="1" type="noConversion"/>
  </si>
  <si>
    <t>王睿智</t>
    <phoneticPr fontId="1" type="noConversion"/>
  </si>
  <si>
    <t>李芬</t>
    <phoneticPr fontId="1" type="noConversion"/>
  </si>
  <si>
    <t>覃诗琪</t>
    <phoneticPr fontId="1" type="noConversion"/>
  </si>
  <si>
    <t>彭盾</t>
    <phoneticPr fontId="1" type="noConversion"/>
  </si>
  <si>
    <t>林楚珊</t>
    <phoneticPr fontId="1" type="noConversion"/>
  </si>
  <si>
    <t>曾晓东</t>
    <phoneticPr fontId="1" type="noConversion"/>
  </si>
  <si>
    <t>张波</t>
    <phoneticPr fontId="1" type="noConversion"/>
  </si>
  <si>
    <t>王明远</t>
    <phoneticPr fontId="1" type="noConversion"/>
  </si>
  <si>
    <t>许哲维</t>
    <phoneticPr fontId="1" type="noConversion"/>
  </si>
  <si>
    <t>左逢源</t>
    <phoneticPr fontId="1" type="noConversion"/>
  </si>
  <si>
    <t>周晓晔</t>
    <phoneticPr fontId="1" type="noConversion"/>
  </si>
  <si>
    <t>陈刚</t>
    <phoneticPr fontId="1" type="noConversion"/>
  </si>
  <si>
    <t>陈曦</t>
    <phoneticPr fontId="1" type="noConversion"/>
  </si>
  <si>
    <t>陈斌</t>
    <phoneticPr fontId="1" type="noConversion"/>
  </si>
  <si>
    <t>杨之祥</t>
    <phoneticPr fontId="1" type="noConversion"/>
  </si>
  <si>
    <t>常坤</t>
    <phoneticPr fontId="1" type="noConversion"/>
  </si>
  <si>
    <t>杜岳武</t>
    <phoneticPr fontId="1" type="noConversion"/>
  </si>
  <si>
    <t>于博</t>
    <phoneticPr fontId="1" type="noConversion"/>
  </si>
  <si>
    <t>谢一琪和他朋友们</t>
    <phoneticPr fontId="1" type="noConversion"/>
  </si>
  <si>
    <r>
      <t>W</t>
    </r>
    <r>
      <rPr>
        <sz val="9"/>
        <rFont val="宋体"/>
        <family val="3"/>
        <charset val="134"/>
      </rPr>
      <t xml:space="preserve">innie Yang </t>
    </r>
    <phoneticPr fontId="1" type="noConversion"/>
  </si>
  <si>
    <t>冷雪</t>
    <phoneticPr fontId="1" type="noConversion"/>
  </si>
  <si>
    <t>张舒钧</t>
    <phoneticPr fontId="1" type="noConversion"/>
  </si>
  <si>
    <t>牟延春</t>
    <phoneticPr fontId="1" type="noConversion"/>
  </si>
  <si>
    <t>微信教学笔记全体读者</t>
    <phoneticPr fontId="1" type="noConversion"/>
  </si>
  <si>
    <t>陆田林</t>
    <phoneticPr fontId="1" type="noConversion"/>
  </si>
  <si>
    <t>柳智忠</t>
    <phoneticPr fontId="1" type="noConversion"/>
  </si>
  <si>
    <t>新联康员工</t>
    <phoneticPr fontId="1" type="noConversion"/>
  </si>
  <si>
    <t>凌子达</t>
    <phoneticPr fontId="1" type="noConversion"/>
  </si>
  <si>
    <t>彭小娜</t>
    <phoneticPr fontId="1" type="noConversion"/>
  </si>
  <si>
    <t>春来高二五班</t>
  </si>
  <si>
    <t>春来高中A201班</t>
  </si>
  <si>
    <t>王一皓</t>
  </si>
  <si>
    <t>窦宏伟</t>
  </si>
  <si>
    <t>杜佳麟</t>
    <phoneticPr fontId="1" type="noConversion"/>
  </si>
  <si>
    <t>深圳市腾讯计算机系统有限公司</t>
  </si>
  <si>
    <t>何琼瑶</t>
  </si>
  <si>
    <t>田超</t>
    <phoneticPr fontId="1" type="noConversion"/>
  </si>
  <si>
    <t>穆静</t>
    <phoneticPr fontId="1" type="noConversion"/>
  </si>
  <si>
    <t>廖如意</t>
    <phoneticPr fontId="1" type="noConversion"/>
  </si>
  <si>
    <t>莫世濠、解秀慧</t>
  </si>
  <si>
    <t>阿伦`拉奥</t>
  </si>
  <si>
    <t>李超</t>
    <phoneticPr fontId="13" type="noConversion"/>
  </si>
  <si>
    <t>张猛</t>
    <phoneticPr fontId="13" type="noConversion"/>
  </si>
  <si>
    <t>毛宇</t>
    <phoneticPr fontId="13" type="noConversion"/>
  </si>
  <si>
    <t>曹宇</t>
    <phoneticPr fontId="13" type="noConversion"/>
  </si>
  <si>
    <t>杜志玥</t>
    <phoneticPr fontId="13" type="noConversion"/>
  </si>
  <si>
    <t>刘思宏</t>
    <phoneticPr fontId="13" type="noConversion"/>
  </si>
  <si>
    <t>居丽佳</t>
    <phoneticPr fontId="13" type="noConversion"/>
  </si>
  <si>
    <t>权嵩</t>
    <phoneticPr fontId="13" type="noConversion"/>
  </si>
  <si>
    <t>songkatiyapang</t>
    <phoneticPr fontId="13" type="noConversion"/>
  </si>
  <si>
    <t>初狄阳</t>
    <phoneticPr fontId="13" type="noConversion"/>
  </si>
  <si>
    <t>A123</t>
    <phoneticPr fontId="13" type="noConversion"/>
  </si>
  <si>
    <t>张涛</t>
    <phoneticPr fontId="13" type="noConversion"/>
  </si>
  <si>
    <t>卓宗逸</t>
    <phoneticPr fontId="13" type="noConversion"/>
  </si>
  <si>
    <t>蔡泓益</t>
    <phoneticPr fontId="13" type="noConversion"/>
  </si>
  <si>
    <t>魏存翌</t>
    <phoneticPr fontId="13" type="noConversion"/>
  </si>
  <si>
    <t>刘千慈</t>
    <phoneticPr fontId="13" type="noConversion"/>
  </si>
  <si>
    <t>郑世杰</t>
    <phoneticPr fontId="13" type="noConversion"/>
  </si>
  <si>
    <t>陈仕伟</t>
    <phoneticPr fontId="13" type="noConversion"/>
  </si>
  <si>
    <t>郭向群</t>
    <phoneticPr fontId="13" type="noConversion"/>
  </si>
  <si>
    <t>乔爽</t>
    <phoneticPr fontId="13" type="noConversion"/>
  </si>
  <si>
    <t>卢乙凌</t>
    <phoneticPr fontId="13" type="noConversion"/>
  </si>
  <si>
    <t>谢宗益</t>
    <phoneticPr fontId="13" type="noConversion"/>
  </si>
  <si>
    <t>宋文煌</t>
    <phoneticPr fontId="13" type="noConversion"/>
  </si>
  <si>
    <t>王信互</t>
    <phoneticPr fontId="13" type="noConversion"/>
  </si>
  <si>
    <t>陈昱诚</t>
    <phoneticPr fontId="13" type="noConversion"/>
  </si>
  <si>
    <t>江秉谚</t>
    <phoneticPr fontId="13" type="noConversion"/>
  </si>
  <si>
    <t>陆蓓雯</t>
    <phoneticPr fontId="13" type="noConversion"/>
  </si>
  <si>
    <t>樊慧婵</t>
    <phoneticPr fontId="13" type="noConversion"/>
  </si>
  <si>
    <t>汪建勇</t>
    <phoneticPr fontId="13" type="noConversion"/>
  </si>
  <si>
    <t>王静</t>
    <phoneticPr fontId="13" type="noConversion"/>
  </si>
  <si>
    <t>郑旖旎</t>
    <phoneticPr fontId="13" type="noConversion"/>
  </si>
  <si>
    <t>刘颖</t>
    <phoneticPr fontId="13" type="noConversion"/>
  </si>
  <si>
    <t>刘文君</t>
    <phoneticPr fontId="13" type="noConversion"/>
  </si>
  <si>
    <t>张嫫</t>
    <phoneticPr fontId="13" type="noConversion"/>
  </si>
  <si>
    <t>马奔亚</t>
    <phoneticPr fontId="13" type="noConversion"/>
  </si>
  <si>
    <t>何金波</t>
    <phoneticPr fontId="13" type="noConversion"/>
  </si>
  <si>
    <t>王迎亚</t>
    <phoneticPr fontId="13" type="noConversion"/>
  </si>
  <si>
    <t>KATIYAPONG SONG</t>
    <phoneticPr fontId="13" type="noConversion"/>
  </si>
  <si>
    <t>张守礼</t>
    <phoneticPr fontId="13" type="noConversion"/>
  </si>
  <si>
    <t>钭江明</t>
    <phoneticPr fontId="13" type="noConversion"/>
  </si>
  <si>
    <t>崔婧瑶</t>
    <phoneticPr fontId="13" type="noConversion"/>
  </si>
  <si>
    <t>廖丽丽</t>
    <phoneticPr fontId="13" type="noConversion"/>
  </si>
  <si>
    <t>徐成志</t>
    <phoneticPr fontId="13" type="noConversion"/>
  </si>
  <si>
    <t>王梦思</t>
    <phoneticPr fontId="13" type="noConversion"/>
  </si>
  <si>
    <t>王硕</t>
    <phoneticPr fontId="13" type="noConversion"/>
  </si>
  <si>
    <t>杨静菱</t>
    <phoneticPr fontId="13" type="noConversion"/>
  </si>
  <si>
    <t>王晨霞</t>
    <phoneticPr fontId="13" type="noConversion"/>
  </si>
  <si>
    <t>朱国文</t>
    <phoneticPr fontId="13" type="noConversion"/>
  </si>
  <si>
    <t>李玥宜</t>
    <phoneticPr fontId="13" type="noConversion"/>
  </si>
  <si>
    <t>赖昱达</t>
    <phoneticPr fontId="13" type="noConversion"/>
  </si>
  <si>
    <t>韦林</t>
    <phoneticPr fontId="13" type="noConversion"/>
  </si>
  <si>
    <t>赵博</t>
    <phoneticPr fontId="13" type="noConversion"/>
  </si>
  <si>
    <t>许岱菁</t>
    <phoneticPr fontId="13" type="noConversion"/>
  </si>
  <si>
    <t>来超</t>
    <phoneticPr fontId="13" type="noConversion"/>
  </si>
  <si>
    <t>张子健</t>
    <phoneticPr fontId="13" type="noConversion"/>
  </si>
  <si>
    <t>张征</t>
    <phoneticPr fontId="13" type="noConversion"/>
  </si>
  <si>
    <t>周淑祯</t>
    <phoneticPr fontId="13" type="noConversion"/>
  </si>
  <si>
    <t>唐松年</t>
    <phoneticPr fontId="13" type="noConversion"/>
  </si>
  <si>
    <t>林风</t>
    <phoneticPr fontId="13" type="noConversion"/>
  </si>
  <si>
    <t>王丽惠</t>
    <phoneticPr fontId="13" type="noConversion"/>
  </si>
  <si>
    <t>郭然</t>
    <phoneticPr fontId="13" type="noConversion"/>
  </si>
  <si>
    <t>杨婧</t>
    <phoneticPr fontId="13" type="noConversion"/>
  </si>
  <si>
    <t>刘清峰</t>
    <phoneticPr fontId="13" type="noConversion"/>
  </si>
  <si>
    <t>北京中爱快乐文化传媒有限公司</t>
    <phoneticPr fontId="13" type="noConversion"/>
  </si>
  <si>
    <t>应娇娇</t>
    <phoneticPr fontId="13" type="noConversion"/>
  </si>
  <si>
    <t>谢芳</t>
    <phoneticPr fontId="13" type="noConversion"/>
  </si>
  <si>
    <t>徐国栋</t>
    <phoneticPr fontId="13" type="noConversion"/>
  </si>
  <si>
    <t>本亚明、谢丹阳</t>
    <phoneticPr fontId="13" type="noConversion"/>
  </si>
  <si>
    <t>米梓铭</t>
    <phoneticPr fontId="13" type="noConversion"/>
  </si>
  <si>
    <t>总计</t>
    <phoneticPr fontId="1" type="noConversion"/>
  </si>
  <si>
    <t>基金会负责人：王丽惠</t>
    <phoneticPr fontId="1" type="noConversion"/>
  </si>
  <si>
    <t xml:space="preserve">                   财务：周媛媛</t>
    <phoneticPr fontId="1" type="noConversion"/>
  </si>
  <si>
    <t>代号</t>
    <phoneticPr fontId="1" type="noConversion"/>
  </si>
  <si>
    <t>名称</t>
    <phoneticPr fontId="1" type="noConversion"/>
  </si>
  <si>
    <t>社会爱心企业A</t>
    <phoneticPr fontId="1" type="noConversion"/>
  </si>
  <si>
    <t>STIFTUNG AUXILIUM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</si>
</sst>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_ ;[Red]\-#,##0.00\ "/>
    <numFmt numFmtId="177" formatCode="#,##0.00_);\(#,##0.00\)"/>
    <numFmt numFmtId="178" formatCode="#,##0.00_ 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0" borderId="0"/>
  </cellStyleXfs>
  <cellXfs count="83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0" borderId="9" xfId="0" applyFont="1" applyFill="1" applyBorder="1" applyAlignment="1">
      <alignment vertical="center" shrinkToFit="1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>
      <alignment vertical="center"/>
    </xf>
    <xf numFmtId="43" fontId="7" fillId="2" borderId="10" xfId="0" applyNumberFormat="1" applyFont="1" applyFill="1" applyBorder="1" applyAlignment="1">
      <alignment horizontal="center" vertical="center"/>
    </xf>
    <xf numFmtId="43" fontId="7" fillId="2" borderId="11" xfId="0" applyNumberFormat="1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7" fillId="0" borderId="9" xfId="3" applyFont="1" applyFill="1" applyBorder="1" applyAlignment="1">
      <alignment vertical="center"/>
    </xf>
    <xf numFmtId="0" fontId="1" fillId="0" borderId="0" xfId="3" applyFont="1" applyFill="1"/>
    <xf numFmtId="0" fontId="17" fillId="0" borderId="0" xfId="3" applyFont="1" applyFill="1"/>
    <xf numFmtId="0" fontId="17" fillId="0" borderId="12" xfId="0" applyFont="1" applyFill="1" applyBorder="1" applyAlignment="1">
      <alignment horizontal="left" vertical="center"/>
    </xf>
    <xf numFmtId="0" fontId="17" fillId="0" borderId="12" xfId="3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left" vertical="center"/>
    </xf>
    <xf numFmtId="177" fontId="1" fillId="0" borderId="12" xfId="3" applyNumberFormat="1" applyFont="1" applyFill="1" applyBorder="1" applyAlignment="1">
      <alignment horizontal="right" vertical="center"/>
    </xf>
    <xf numFmtId="177" fontId="1" fillId="0" borderId="13" xfId="3" applyNumberFormat="1" applyFont="1" applyFill="1" applyBorder="1" applyAlignment="1">
      <alignment horizontal="left" vertical="center"/>
    </xf>
    <xf numFmtId="177" fontId="1" fillId="0" borderId="14" xfId="3" applyNumberFormat="1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left" vertical="center"/>
    </xf>
    <xf numFmtId="177" fontId="1" fillId="0" borderId="14" xfId="3" applyNumberFormat="1" applyFont="1" applyFill="1" applyBorder="1" applyAlignment="1">
      <alignment horizontal="left" vertical="center"/>
    </xf>
    <xf numFmtId="178" fontId="1" fillId="0" borderId="12" xfId="3" applyNumberFormat="1" applyFont="1" applyFill="1" applyBorder="1" applyAlignment="1">
      <alignment horizontal="right" vertical="center"/>
    </xf>
    <xf numFmtId="178" fontId="17" fillId="0" borderId="12" xfId="3" applyNumberFormat="1" applyFont="1" applyFill="1" applyBorder="1" applyAlignment="1">
      <alignment horizontal="right" vertical="center"/>
    </xf>
    <xf numFmtId="177" fontId="17" fillId="0" borderId="12" xfId="3" applyNumberFormat="1" applyFont="1" applyFill="1" applyBorder="1" applyAlignment="1">
      <alignment horizontal="right" vertical="center"/>
    </xf>
    <xf numFmtId="177" fontId="17" fillId="0" borderId="13" xfId="3" applyNumberFormat="1" applyFont="1" applyFill="1" applyBorder="1" applyAlignment="1">
      <alignment horizontal="left" vertical="center"/>
    </xf>
    <xf numFmtId="177" fontId="17" fillId="0" borderId="14" xfId="3" applyNumberFormat="1" applyFont="1" applyFill="1" applyBorder="1" applyAlignment="1">
      <alignment horizontal="left" vertical="center"/>
    </xf>
    <xf numFmtId="177" fontId="17" fillId="0" borderId="13" xfId="3" applyNumberFormat="1" applyFont="1" applyFill="1" applyBorder="1" applyAlignment="1">
      <alignment horizontal="left" vertical="center"/>
    </xf>
    <xf numFmtId="177" fontId="17" fillId="0" borderId="14" xfId="3" applyNumberFormat="1" applyFont="1" applyFill="1" applyBorder="1" applyAlignment="1">
      <alignment horizontal="left" vertical="center"/>
    </xf>
    <xf numFmtId="177" fontId="1" fillId="0" borderId="12" xfId="3" applyNumberFormat="1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>
      <alignment horizontal="center" vertical="center"/>
    </xf>
    <xf numFmtId="177" fontId="1" fillId="0" borderId="13" xfId="3" applyNumberFormat="1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/>
    </xf>
    <xf numFmtId="0" fontId="17" fillId="0" borderId="14" xfId="3" applyFont="1" applyFill="1" applyBorder="1" applyAlignment="1">
      <alignment horizontal="left" vertical="center"/>
    </xf>
    <xf numFmtId="178" fontId="17" fillId="0" borderId="13" xfId="3" applyNumberFormat="1" applyFont="1" applyFill="1" applyBorder="1" applyAlignment="1">
      <alignment horizontal="left" vertical="center"/>
    </xf>
    <xf numFmtId="178" fontId="17" fillId="0" borderId="14" xfId="3" applyNumberFormat="1" applyFont="1" applyFill="1" applyBorder="1" applyAlignment="1">
      <alignment horizontal="left" vertical="center"/>
    </xf>
    <xf numFmtId="178" fontId="17" fillId="0" borderId="13" xfId="3" applyNumberFormat="1" applyFont="1" applyFill="1" applyBorder="1" applyAlignment="1">
      <alignment horizontal="left" vertical="center"/>
    </xf>
    <xf numFmtId="178" fontId="17" fillId="0" borderId="14" xfId="3" applyNumberFormat="1" applyFont="1" applyFill="1" applyBorder="1" applyAlignment="1">
      <alignment horizontal="left" vertical="center"/>
    </xf>
    <xf numFmtId="0" fontId="17" fillId="0" borderId="12" xfId="3" applyFont="1" applyFill="1" applyBorder="1" applyAlignment="1">
      <alignment horizontal="left" vertical="center" wrapText="1"/>
    </xf>
    <xf numFmtId="0" fontId="1" fillId="0" borderId="12" xfId="3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178" fontId="17" fillId="0" borderId="13" xfId="3" applyNumberFormat="1" applyFont="1" applyFill="1" applyBorder="1" applyAlignment="1">
      <alignment horizontal="center" vertical="center"/>
    </xf>
    <xf numFmtId="178" fontId="17" fillId="0" borderId="14" xfId="3" applyNumberFormat="1" applyFont="1" applyFill="1" applyBorder="1" applyAlignment="1">
      <alignment horizontal="center" vertical="center"/>
    </xf>
    <xf numFmtId="178" fontId="17" fillId="0" borderId="13" xfId="3" applyNumberFormat="1" applyFont="1" applyFill="1" applyBorder="1" applyAlignment="1">
      <alignment horizontal="center" vertical="center"/>
    </xf>
    <xf numFmtId="178" fontId="17" fillId="0" borderId="14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5" fillId="0" borderId="0" xfId="0" applyFont="1">
      <alignment vertical="center"/>
    </xf>
  </cellXfs>
  <cellStyles count="4">
    <cellStyle name="常规" xfId="0" builtinId="0"/>
    <cellStyle name="常规 2" xfId="1"/>
    <cellStyle name="常规_Sheet1" xfId="3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opLeftCell="A94" workbookViewId="0">
      <pane xSplit="2" topLeftCell="C1" activePane="topRight" state="frozen"/>
      <selection activeCell="A46" sqref="A46"/>
      <selection pane="topRight" activeCell="C120" sqref="C120"/>
    </sheetView>
  </sheetViews>
  <sheetFormatPr defaultRowHeight="13.5"/>
  <cols>
    <col min="1" max="1" width="3.75" style="3" customWidth="1"/>
    <col min="2" max="2" width="30.625" style="3" customWidth="1"/>
    <col min="3" max="3" width="21.125" style="4" customWidth="1"/>
    <col min="4" max="4" width="17.125" style="4" customWidth="1"/>
    <col min="5" max="5" width="43.75" style="3" customWidth="1"/>
    <col min="6" max="6" width="16.875" style="26" customWidth="1"/>
    <col min="7" max="7" width="17.625" style="5" customWidth="1"/>
    <col min="8" max="8" width="9" style="3"/>
    <col min="9" max="9" width="9" style="3" customWidth="1"/>
    <col min="10" max="10" width="0.125" style="6" customWidth="1"/>
    <col min="11" max="16384" width="9" style="3"/>
  </cols>
  <sheetData>
    <row r="1" spans="1:10" ht="39" customHeight="1">
      <c r="A1" s="2" t="s">
        <v>168</v>
      </c>
      <c r="B1" s="31"/>
      <c r="C1" s="25"/>
    </row>
    <row r="2" spans="1:10" s="13" customFormat="1" ht="21.75" customHeight="1">
      <c r="A2" s="7" t="s">
        <v>0</v>
      </c>
      <c r="B2" s="8" t="s">
        <v>4</v>
      </c>
      <c r="C2" s="9" t="s">
        <v>83</v>
      </c>
      <c r="D2" s="9" t="s">
        <v>14</v>
      </c>
      <c r="E2" s="8" t="s">
        <v>5</v>
      </c>
      <c r="F2" s="27" t="s">
        <v>15</v>
      </c>
      <c r="G2" s="10" t="s">
        <v>6</v>
      </c>
      <c r="H2" s="8" t="s">
        <v>1</v>
      </c>
      <c r="I2" s="11" t="s">
        <v>2</v>
      </c>
      <c r="J2" s="12" t="s">
        <v>3</v>
      </c>
    </row>
    <row r="3" spans="1:10">
      <c r="A3" s="14">
        <v>1</v>
      </c>
      <c r="B3" s="15" t="s">
        <v>95</v>
      </c>
      <c r="C3" s="1">
        <v>551122.35999999987</v>
      </c>
      <c r="D3" s="16"/>
      <c r="E3" s="15" t="s">
        <v>52</v>
      </c>
      <c r="F3" s="28">
        <f>22346.59+14000+14000+17922+18427.56+104611</f>
        <v>191307.15</v>
      </c>
      <c r="G3" s="1">
        <f>C3+D3-F3</f>
        <v>359815.20999999985</v>
      </c>
      <c r="H3" s="15" t="s">
        <v>12</v>
      </c>
      <c r="I3" s="17" t="s">
        <v>13</v>
      </c>
      <c r="J3" s="18"/>
    </row>
    <row r="4" spans="1:10">
      <c r="A4" s="14">
        <v>2</v>
      </c>
      <c r="B4" s="15" t="s">
        <v>87</v>
      </c>
      <c r="C4" s="1">
        <v>60121.19</v>
      </c>
      <c r="D4" s="16"/>
      <c r="E4" s="15" t="s">
        <v>88</v>
      </c>
      <c r="F4" s="28">
        <f>21850+6900+6900+6900</f>
        <v>42550</v>
      </c>
      <c r="G4" s="1">
        <f>C4+D4-F4</f>
        <v>17571.190000000002</v>
      </c>
      <c r="H4" s="15" t="s">
        <v>12</v>
      </c>
      <c r="I4" s="17" t="s">
        <v>13</v>
      </c>
      <c r="J4" s="18"/>
    </row>
    <row r="5" spans="1:10">
      <c r="A5" s="14">
        <v>3</v>
      </c>
      <c r="B5" s="15" t="s">
        <v>163</v>
      </c>
      <c r="C5" s="1"/>
      <c r="D5" s="16"/>
      <c r="E5" s="15" t="s">
        <v>164</v>
      </c>
      <c r="F5" s="28">
        <v>11740</v>
      </c>
      <c r="G5" s="1">
        <v>0</v>
      </c>
      <c r="H5" s="15" t="s">
        <v>90</v>
      </c>
      <c r="I5" s="17" t="s">
        <v>11</v>
      </c>
      <c r="J5" s="18"/>
    </row>
    <row r="6" spans="1:10" s="26" customFormat="1">
      <c r="A6" s="36">
        <v>4</v>
      </c>
      <c r="B6" s="32" t="s">
        <v>21</v>
      </c>
      <c r="C6" s="28">
        <v>183919.24</v>
      </c>
      <c r="D6" s="33"/>
      <c r="E6" s="32" t="s">
        <v>16</v>
      </c>
      <c r="F6" s="28"/>
      <c r="G6" s="28">
        <f>C6+D6-F6</f>
        <v>183919.24</v>
      </c>
      <c r="H6" s="32" t="s">
        <v>90</v>
      </c>
      <c r="I6" s="34" t="s">
        <v>13</v>
      </c>
      <c r="J6" s="35"/>
    </row>
    <row r="7" spans="1:10" s="26" customFormat="1">
      <c r="A7" s="36">
        <v>5</v>
      </c>
      <c r="B7" s="32" t="s">
        <v>79</v>
      </c>
      <c r="C7" s="28">
        <v>-2098.9599999999991</v>
      </c>
      <c r="D7" s="33"/>
      <c r="E7" s="32" t="s">
        <v>16</v>
      </c>
      <c r="F7" s="28"/>
      <c r="G7" s="28">
        <f>C7+D7-F7</f>
        <v>-2098.9599999999991</v>
      </c>
      <c r="H7" s="32" t="s">
        <v>90</v>
      </c>
      <c r="I7" s="34" t="s">
        <v>13</v>
      </c>
      <c r="J7" s="35"/>
    </row>
    <row r="8" spans="1:10" s="26" customFormat="1">
      <c r="A8" s="36">
        <v>6</v>
      </c>
      <c r="B8" s="32" t="s">
        <v>89</v>
      </c>
      <c r="C8" s="28">
        <v>23613.320000000007</v>
      </c>
      <c r="D8" s="33"/>
      <c r="E8" s="32" t="s">
        <v>16</v>
      </c>
      <c r="F8" s="28">
        <v>244.98</v>
      </c>
      <c r="G8" s="28">
        <f>C8+D8-F8</f>
        <v>23368.340000000007</v>
      </c>
      <c r="H8" s="32" t="s">
        <v>12</v>
      </c>
      <c r="I8" s="34" t="s">
        <v>13</v>
      </c>
      <c r="J8" s="35"/>
    </row>
    <row r="9" spans="1:10" s="26" customFormat="1">
      <c r="A9" s="36">
        <v>7</v>
      </c>
      <c r="B9" s="32" t="s">
        <v>87</v>
      </c>
      <c r="C9" s="28">
        <v>186741.28999999998</v>
      </c>
      <c r="D9" s="33"/>
      <c r="E9" s="32" t="s">
        <v>16</v>
      </c>
      <c r="F9" s="28">
        <v>3056.28</v>
      </c>
      <c r="G9" s="28">
        <f>C9+D9-F9</f>
        <v>183685.00999999998</v>
      </c>
      <c r="H9" s="32" t="s">
        <v>90</v>
      </c>
      <c r="I9" s="34" t="s">
        <v>13</v>
      </c>
      <c r="J9" s="35"/>
    </row>
    <row r="10" spans="1:10">
      <c r="A10" s="14">
        <v>8</v>
      </c>
      <c r="B10" s="15" t="s">
        <v>71</v>
      </c>
      <c r="C10" s="1">
        <v>48644.6</v>
      </c>
      <c r="D10" s="16">
        <v>10</v>
      </c>
      <c r="E10" s="15" t="s">
        <v>16</v>
      </c>
      <c r="F10" s="28"/>
      <c r="G10" s="1">
        <f>C10+D10-F10</f>
        <v>48654.6</v>
      </c>
      <c r="H10" s="15" t="s">
        <v>12</v>
      </c>
      <c r="I10" s="17" t="s">
        <v>13</v>
      </c>
      <c r="J10" s="18"/>
    </row>
    <row r="11" spans="1:10">
      <c r="A11" s="14">
        <v>9</v>
      </c>
      <c r="B11" s="15" t="s">
        <v>137</v>
      </c>
      <c r="C11" s="1"/>
      <c r="D11" s="16">
        <v>28515.9</v>
      </c>
      <c r="E11" s="15" t="s">
        <v>16</v>
      </c>
      <c r="F11" s="28">
        <v>4800</v>
      </c>
      <c r="G11" s="1">
        <f>C11+D11-F11</f>
        <v>23715.9</v>
      </c>
      <c r="H11" s="15" t="s">
        <v>12</v>
      </c>
      <c r="I11" s="17" t="s">
        <v>13</v>
      </c>
      <c r="J11" s="18"/>
    </row>
    <row r="12" spans="1:10">
      <c r="A12" s="14">
        <v>10</v>
      </c>
      <c r="B12" s="15" t="s">
        <v>104</v>
      </c>
      <c r="C12" s="1"/>
      <c r="D12" s="16">
        <v>492000</v>
      </c>
      <c r="E12" s="15" t="s">
        <v>16</v>
      </c>
      <c r="F12" s="28">
        <v>153274.88</v>
      </c>
      <c r="G12" s="1">
        <f>C12+D12-F12</f>
        <v>338725.12</v>
      </c>
      <c r="H12" s="15" t="s">
        <v>12</v>
      </c>
      <c r="I12" s="17" t="s">
        <v>13</v>
      </c>
      <c r="J12" s="18"/>
    </row>
    <row r="13" spans="1:10">
      <c r="A13" s="14">
        <v>11</v>
      </c>
      <c r="B13" s="15" t="s">
        <v>140</v>
      </c>
      <c r="C13" s="1"/>
      <c r="D13" s="16">
        <v>94861</v>
      </c>
      <c r="E13" s="15" t="s">
        <v>16</v>
      </c>
      <c r="F13" s="28">
        <v>34347.4</v>
      </c>
      <c r="G13" s="1">
        <f>C13+D13-F13</f>
        <v>60513.599999999999</v>
      </c>
      <c r="H13" s="15" t="s">
        <v>12</v>
      </c>
      <c r="I13" s="17" t="s">
        <v>13</v>
      </c>
      <c r="J13" s="18"/>
    </row>
    <row r="14" spans="1:10" s="26" customFormat="1">
      <c r="A14" s="36">
        <v>12</v>
      </c>
      <c r="B14" s="32" t="s">
        <v>76</v>
      </c>
      <c r="C14" s="28">
        <v>81.5</v>
      </c>
      <c r="D14" s="33"/>
      <c r="E14" s="32" t="s">
        <v>77</v>
      </c>
      <c r="F14" s="28"/>
      <c r="G14" s="28">
        <f>C14+D14-F14</f>
        <v>81.5</v>
      </c>
      <c r="H14" s="32" t="s">
        <v>90</v>
      </c>
      <c r="I14" s="34" t="s">
        <v>13</v>
      </c>
      <c r="J14" s="35"/>
    </row>
    <row r="15" spans="1:10" s="26" customFormat="1">
      <c r="A15" s="14">
        <v>13</v>
      </c>
      <c r="B15" s="32" t="s">
        <v>22</v>
      </c>
      <c r="C15" s="1">
        <v>36.74</v>
      </c>
      <c r="D15" s="33"/>
      <c r="E15" s="32" t="s">
        <v>53</v>
      </c>
      <c r="F15" s="28"/>
      <c r="G15" s="1">
        <f>C15+D15-F15</f>
        <v>36.74</v>
      </c>
      <c r="H15" s="32" t="s">
        <v>90</v>
      </c>
      <c r="I15" s="34" t="s">
        <v>13</v>
      </c>
      <c r="J15" s="35"/>
    </row>
    <row r="16" spans="1:10" s="26" customFormat="1">
      <c r="A16" s="14">
        <v>14</v>
      </c>
      <c r="B16" s="32" t="s">
        <v>105</v>
      </c>
      <c r="C16" s="1">
        <v>1297451.02</v>
      </c>
      <c r="D16" s="33"/>
      <c r="E16" s="32" t="s">
        <v>113</v>
      </c>
      <c r="F16" s="28">
        <f>58682.5+26100+44578.16+88887.29+47442.5+24600</f>
        <v>290290.45</v>
      </c>
      <c r="G16" s="1">
        <f>C16+D16-F16</f>
        <v>1007160.5700000001</v>
      </c>
      <c r="H16" s="32" t="s">
        <v>12</v>
      </c>
      <c r="I16" s="34" t="s">
        <v>13</v>
      </c>
      <c r="J16" s="35"/>
    </row>
    <row r="17" spans="1:10" s="26" customFormat="1" ht="12.75" customHeight="1">
      <c r="A17" s="14">
        <v>15</v>
      </c>
      <c r="B17" s="32" t="s">
        <v>23</v>
      </c>
      <c r="C17" s="1">
        <v>620548.36999999988</v>
      </c>
      <c r="D17" s="33"/>
      <c r="E17" s="32" t="s">
        <v>114</v>
      </c>
      <c r="F17" s="28">
        <f>65298.75+35600+66177.86+56119+40880+32194</f>
        <v>296269.61</v>
      </c>
      <c r="G17" s="1">
        <f>C17+D17-F17</f>
        <v>324278.75999999989</v>
      </c>
      <c r="H17" s="32" t="s">
        <v>12</v>
      </c>
      <c r="I17" s="34" t="s">
        <v>13</v>
      </c>
      <c r="J17" s="35"/>
    </row>
    <row r="18" spans="1:10" s="26" customFormat="1" ht="12.75" customHeight="1">
      <c r="A18" s="14">
        <v>16</v>
      </c>
      <c r="B18" s="32" t="s">
        <v>23</v>
      </c>
      <c r="C18" s="1">
        <v>134363.69999999995</v>
      </c>
      <c r="D18" s="33"/>
      <c r="E18" s="32" t="s">
        <v>100</v>
      </c>
      <c r="F18" s="28">
        <f>5866.05+1376.7+1847.27+24506.88</f>
        <v>33596.9</v>
      </c>
      <c r="G18" s="1">
        <f>C18+D18-F18</f>
        <v>100766.79999999996</v>
      </c>
      <c r="H18" s="32" t="s">
        <v>12</v>
      </c>
      <c r="I18" s="34" t="s">
        <v>13</v>
      </c>
      <c r="J18" s="35"/>
    </row>
    <row r="19" spans="1:10" s="26" customFormat="1">
      <c r="A19" s="14">
        <v>17</v>
      </c>
      <c r="B19" s="32" t="s">
        <v>24</v>
      </c>
      <c r="C19" s="1">
        <v>333276.27</v>
      </c>
      <c r="D19" s="33"/>
      <c r="E19" s="32" t="s">
        <v>115</v>
      </c>
      <c r="F19" s="28">
        <f>65290.8+40255+57307.96+39496.5+45159.56+45645.52</f>
        <v>293155.34000000003</v>
      </c>
      <c r="G19" s="1">
        <f>C19+D19-F19</f>
        <v>40120.929999999993</v>
      </c>
      <c r="H19" s="32" t="s">
        <v>12</v>
      </c>
      <c r="I19" s="34" t="s">
        <v>13</v>
      </c>
      <c r="J19" s="35"/>
    </row>
    <row r="20" spans="1:10" s="26" customFormat="1">
      <c r="A20" s="14">
        <v>18</v>
      </c>
      <c r="B20" s="32" t="s">
        <v>25</v>
      </c>
      <c r="C20" s="1">
        <v>2086</v>
      </c>
      <c r="D20" s="33">
        <v>130</v>
      </c>
      <c r="E20" s="32" t="s">
        <v>53</v>
      </c>
      <c r="F20" s="28"/>
      <c r="G20" s="1">
        <f>C20+D20-F20</f>
        <v>2216</v>
      </c>
      <c r="H20" s="32" t="s">
        <v>12</v>
      </c>
      <c r="I20" s="34" t="s">
        <v>13</v>
      </c>
      <c r="J20" s="35"/>
    </row>
    <row r="21" spans="1:10" s="26" customFormat="1">
      <c r="A21" s="14">
        <v>19</v>
      </c>
      <c r="B21" s="32" t="s">
        <v>26</v>
      </c>
      <c r="C21" s="1">
        <v>2000</v>
      </c>
      <c r="D21" s="33"/>
      <c r="E21" s="32" t="s">
        <v>53</v>
      </c>
      <c r="F21" s="28"/>
      <c r="G21" s="1">
        <f>C21+D21-F21</f>
        <v>2000</v>
      </c>
      <c r="H21" s="32" t="s">
        <v>12</v>
      </c>
      <c r="I21" s="34" t="s">
        <v>13</v>
      </c>
      <c r="J21" s="35"/>
    </row>
    <row r="22" spans="1:10" s="26" customFormat="1">
      <c r="A22" s="14">
        <v>20</v>
      </c>
      <c r="B22" s="32" t="s">
        <v>27</v>
      </c>
      <c r="C22" s="1">
        <v>6060.68</v>
      </c>
      <c r="D22" s="33"/>
      <c r="E22" s="32" t="s">
        <v>53</v>
      </c>
      <c r="F22" s="28"/>
      <c r="G22" s="1">
        <f>C22+D22-F22</f>
        <v>6060.68</v>
      </c>
      <c r="H22" s="32" t="s">
        <v>12</v>
      </c>
      <c r="I22" s="34" t="s">
        <v>13</v>
      </c>
      <c r="J22" s="35"/>
    </row>
    <row r="23" spans="1:10" s="26" customFormat="1">
      <c r="A23" s="14">
        <v>21</v>
      </c>
      <c r="B23" s="32" t="s">
        <v>145</v>
      </c>
      <c r="C23" s="1"/>
      <c r="D23" s="33">
        <v>569600</v>
      </c>
      <c r="E23" s="32" t="s">
        <v>165</v>
      </c>
      <c r="F23" s="28">
        <v>972</v>
      </c>
      <c r="G23" s="1">
        <f>C23+D23-F23</f>
        <v>568628</v>
      </c>
      <c r="H23" s="32" t="s">
        <v>12</v>
      </c>
      <c r="I23" s="34" t="s">
        <v>13</v>
      </c>
      <c r="J23" s="35"/>
    </row>
    <row r="24" spans="1:10" s="26" customFormat="1">
      <c r="A24" s="14">
        <v>22</v>
      </c>
      <c r="B24" s="32" t="s">
        <v>104</v>
      </c>
      <c r="C24" s="1">
        <v>500000</v>
      </c>
      <c r="D24" s="33"/>
      <c r="E24" s="32" t="s">
        <v>166</v>
      </c>
      <c r="F24" s="28">
        <v>37967.360000000001</v>
      </c>
      <c r="G24" s="1">
        <f>C24+D24-F24</f>
        <v>462032.64000000001</v>
      </c>
      <c r="H24" s="32" t="s">
        <v>12</v>
      </c>
      <c r="I24" s="34" t="s">
        <v>13</v>
      </c>
      <c r="J24" s="35"/>
    </row>
    <row r="25" spans="1:10" s="26" customFormat="1">
      <c r="A25" s="14">
        <v>23</v>
      </c>
      <c r="B25" s="32" t="s">
        <v>85</v>
      </c>
      <c r="C25" s="1">
        <v>7998.320000000007</v>
      </c>
      <c r="D25" s="33"/>
      <c r="E25" s="32" t="s">
        <v>86</v>
      </c>
      <c r="F25" s="28"/>
      <c r="G25" s="1">
        <f>C25+D25-F25</f>
        <v>7998.320000000007</v>
      </c>
      <c r="H25" s="32" t="s">
        <v>12</v>
      </c>
      <c r="I25" s="34" t="s">
        <v>13</v>
      </c>
      <c r="J25" s="35"/>
    </row>
    <row r="26" spans="1:10" s="26" customFormat="1">
      <c r="A26" s="14">
        <v>24</v>
      </c>
      <c r="B26" s="32" t="s">
        <v>126</v>
      </c>
      <c r="C26" s="1">
        <v>100000</v>
      </c>
      <c r="D26" s="33"/>
      <c r="E26" s="32" t="s">
        <v>125</v>
      </c>
      <c r="F26" s="28"/>
      <c r="G26" s="1">
        <f>C26+D26-F26</f>
        <v>100000</v>
      </c>
      <c r="H26" s="32" t="s">
        <v>12</v>
      </c>
      <c r="I26" s="34" t="s">
        <v>13</v>
      </c>
      <c r="J26" s="35"/>
    </row>
    <row r="27" spans="1:10" s="26" customFormat="1">
      <c r="A27" s="14">
        <v>25</v>
      </c>
      <c r="B27" s="32" t="s">
        <v>139</v>
      </c>
      <c r="C27" s="1"/>
      <c r="D27" s="33">
        <v>18822.349999999999</v>
      </c>
      <c r="E27" s="32" t="s">
        <v>138</v>
      </c>
      <c r="F27" s="28"/>
      <c r="G27" s="1">
        <f>C27+D27-F27</f>
        <v>18822.349999999999</v>
      </c>
      <c r="H27" s="32" t="s">
        <v>12</v>
      </c>
      <c r="I27" s="34" t="s">
        <v>13</v>
      </c>
      <c r="J27" s="35"/>
    </row>
    <row r="28" spans="1:10" s="26" customFormat="1">
      <c r="A28" s="36">
        <v>26</v>
      </c>
      <c r="B28" s="32" t="s">
        <v>23</v>
      </c>
      <c r="C28" s="28">
        <v>2447.2399999999998</v>
      </c>
      <c r="D28" s="33"/>
      <c r="E28" s="32" t="s">
        <v>54</v>
      </c>
      <c r="F28" s="28"/>
      <c r="G28" s="28">
        <f>C28+D28-F28</f>
        <v>2447.2399999999998</v>
      </c>
      <c r="H28" s="32" t="s">
        <v>90</v>
      </c>
      <c r="I28" s="34" t="s">
        <v>13</v>
      </c>
      <c r="J28" s="35"/>
    </row>
    <row r="29" spans="1:10" s="26" customFormat="1">
      <c r="A29" s="14">
        <v>27</v>
      </c>
      <c r="B29" s="32" t="s">
        <v>25</v>
      </c>
      <c r="C29" s="1">
        <v>29939.68</v>
      </c>
      <c r="D29" s="33">
        <f>77321.43+3410</f>
        <v>80731.429999999993</v>
      </c>
      <c r="E29" s="32" t="s">
        <v>55</v>
      </c>
      <c r="F29" s="28">
        <f>94+14950</f>
        <v>15044</v>
      </c>
      <c r="G29" s="1">
        <f>C29+D29-F29</f>
        <v>95627.109999999986</v>
      </c>
      <c r="H29" s="32" t="s">
        <v>12</v>
      </c>
      <c r="I29" s="34" t="s">
        <v>13</v>
      </c>
      <c r="J29" s="35"/>
    </row>
    <row r="30" spans="1:10" s="26" customFormat="1">
      <c r="A30" s="36">
        <v>28</v>
      </c>
      <c r="B30" s="32" t="s">
        <v>28</v>
      </c>
      <c r="C30" s="28">
        <v>1507</v>
      </c>
      <c r="D30" s="33"/>
      <c r="E30" s="32" t="s">
        <v>162</v>
      </c>
      <c r="F30" s="28">
        <v>1494</v>
      </c>
      <c r="G30" s="28">
        <f>C30+D30-F30</f>
        <v>13</v>
      </c>
      <c r="H30" s="32" t="s">
        <v>12</v>
      </c>
      <c r="I30" s="34" t="s">
        <v>13</v>
      </c>
      <c r="J30" s="35"/>
    </row>
    <row r="31" spans="1:10" s="26" customFormat="1">
      <c r="A31" s="14">
        <v>29</v>
      </c>
      <c r="B31" s="32" t="s">
        <v>29</v>
      </c>
      <c r="C31" s="1">
        <v>65490.399999999994</v>
      </c>
      <c r="D31" s="33"/>
      <c r="E31" s="32" t="s">
        <v>101</v>
      </c>
      <c r="F31" s="28">
        <v>5225.1899999999996</v>
      </c>
      <c r="G31" s="1">
        <f>C31+D31-F31</f>
        <v>60265.209999999992</v>
      </c>
      <c r="H31" s="32" t="s">
        <v>12</v>
      </c>
      <c r="I31" s="34" t="s">
        <v>13</v>
      </c>
      <c r="J31" s="35"/>
    </row>
    <row r="32" spans="1:10" s="26" customFormat="1">
      <c r="A32" s="14">
        <v>30</v>
      </c>
      <c r="B32" s="32" t="s">
        <v>72</v>
      </c>
      <c r="C32" s="1">
        <v>67629.429999999935</v>
      </c>
      <c r="D32" s="33"/>
      <c r="E32" s="32" t="s">
        <v>133</v>
      </c>
      <c r="F32" s="28">
        <f>20489.2+49140.23-2000</f>
        <v>67629.430000000008</v>
      </c>
      <c r="G32" s="1">
        <f>C32+D32-F32</f>
        <v>0</v>
      </c>
      <c r="H32" s="32" t="s">
        <v>90</v>
      </c>
      <c r="I32" s="34" t="s">
        <v>13</v>
      </c>
      <c r="J32" s="35"/>
    </row>
    <row r="33" spans="1:10" s="26" customFormat="1">
      <c r="A33" s="14">
        <v>31</v>
      </c>
      <c r="B33" s="32" t="s">
        <v>72</v>
      </c>
      <c r="C33" s="1"/>
      <c r="D33" s="33">
        <v>3287410.5</v>
      </c>
      <c r="E33" s="32" t="s">
        <v>132</v>
      </c>
      <c r="F33" s="28">
        <f>1905.48+22517.06+640708.97+25790+525559.84+152358.55</f>
        <v>1368839.9000000001</v>
      </c>
      <c r="G33" s="1">
        <f>C33+D33-F33</f>
        <v>1918570.5999999999</v>
      </c>
      <c r="H33" s="32" t="s">
        <v>12</v>
      </c>
      <c r="I33" s="34" t="s">
        <v>13</v>
      </c>
      <c r="J33" s="35"/>
    </row>
    <row r="34" spans="1:10" s="26" customFormat="1">
      <c r="A34" s="14">
        <v>32</v>
      </c>
      <c r="B34" s="32" t="s">
        <v>74</v>
      </c>
      <c r="C34" s="1">
        <v>277483.67000000004</v>
      </c>
      <c r="D34" s="33"/>
      <c r="E34" s="32" t="s">
        <v>73</v>
      </c>
      <c r="F34" s="28">
        <v>90003.73</v>
      </c>
      <c r="G34" s="1">
        <f>C34+D34-F34</f>
        <v>187479.94000000006</v>
      </c>
      <c r="H34" s="32" t="s">
        <v>12</v>
      </c>
      <c r="I34" s="34" t="s">
        <v>13</v>
      </c>
      <c r="J34" s="35"/>
    </row>
    <row r="35" spans="1:10" s="26" customFormat="1">
      <c r="A35" s="14">
        <v>33</v>
      </c>
      <c r="B35" s="32" t="s">
        <v>78</v>
      </c>
      <c r="C35" s="1">
        <v>49807.669999999984</v>
      </c>
      <c r="D35" s="33"/>
      <c r="E35" s="32" t="s">
        <v>73</v>
      </c>
      <c r="F35" s="28"/>
      <c r="G35" s="1">
        <f>C35+D35-F35</f>
        <v>49807.669999999984</v>
      </c>
      <c r="H35" s="32" t="s">
        <v>12</v>
      </c>
      <c r="I35" s="34" t="s">
        <v>13</v>
      </c>
      <c r="J35" s="35"/>
    </row>
    <row r="36" spans="1:10" s="26" customFormat="1">
      <c r="A36" s="36">
        <v>34</v>
      </c>
      <c r="B36" s="32" t="s">
        <v>80</v>
      </c>
      <c r="C36" s="28">
        <v>27718.180000000022</v>
      </c>
      <c r="D36" s="33"/>
      <c r="E36" s="32" t="s">
        <v>102</v>
      </c>
      <c r="F36" s="28">
        <v>73014.600000000006</v>
      </c>
      <c r="G36" s="28">
        <f>C36+D36-F36</f>
        <v>-45296.419999999984</v>
      </c>
      <c r="H36" s="32" t="s">
        <v>12</v>
      </c>
      <c r="I36" s="34" t="s">
        <v>13</v>
      </c>
      <c r="J36" s="35"/>
    </row>
    <row r="37" spans="1:10" s="26" customFormat="1">
      <c r="A37" s="36">
        <v>35</v>
      </c>
      <c r="B37" s="32" t="s">
        <v>80</v>
      </c>
      <c r="C37" s="28">
        <v>366909.34000000008</v>
      </c>
      <c r="D37" s="33"/>
      <c r="E37" s="32" t="s">
        <v>107</v>
      </c>
      <c r="F37" s="28">
        <f>20180+64418.47+11463-26800+10035+77711.99+12592.1</f>
        <v>169600.56000000003</v>
      </c>
      <c r="G37" s="28">
        <f>C37+D37-F37</f>
        <v>197308.78000000006</v>
      </c>
      <c r="H37" s="32" t="s">
        <v>12</v>
      </c>
      <c r="I37" s="34" t="s">
        <v>13</v>
      </c>
      <c r="J37" s="35"/>
    </row>
    <row r="38" spans="1:10" s="26" customFormat="1">
      <c r="A38" s="36">
        <v>36</v>
      </c>
      <c r="B38" s="32" t="s">
        <v>80</v>
      </c>
      <c r="C38" s="28">
        <v>63811.090000000026</v>
      </c>
      <c r="D38" s="33"/>
      <c r="E38" s="32" t="s">
        <v>116</v>
      </c>
      <c r="F38" s="28">
        <f>65680+47385.96</f>
        <v>113065.95999999999</v>
      </c>
      <c r="G38" s="28">
        <f>C38+D38-F38</f>
        <v>-49254.869999999966</v>
      </c>
      <c r="H38" s="32" t="s">
        <v>12</v>
      </c>
      <c r="I38" s="34" t="s">
        <v>13</v>
      </c>
      <c r="J38" s="35"/>
    </row>
    <row r="39" spans="1:10" s="26" customFormat="1">
      <c r="A39" s="14">
        <v>37</v>
      </c>
      <c r="B39" s="32" t="s">
        <v>84</v>
      </c>
      <c r="C39" s="1">
        <v>10000</v>
      </c>
      <c r="D39" s="33"/>
      <c r="E39" s="32" t="s">
        <v>73</v>
      </c>
      <c r="F39" s="28"/>
      <c r="G39" s="1">
        <f>C39+D39-F39</f>
        <v>10000</v>
      </c>
      <c r="H39" s="32" t="s">
        <v>12</v>
      </c>
      <c r="I39" s="34" t="s">
        <v>13</v>
      </c>
      <c r="J39" s="35"/>
    </row>
    <row r="40" spans="1:10" s="26" customFormat="1">
      <c r="A40" s="14">
        <v>38</v>
      </c>
      <c r="B40" s="32" t="s">
        <v>92</v>
      </c>
      <c r="C40" s="1">
        <v>2364</v>
      </c>
      <c r="D40" s="33"/>
      <c r="E40" s="32" t="s">
        <v>96</v>
      </c>
      <c r="F40" s="28">
        <v>264</v>
      </c>
      <c r="G40" s="1">
        <f>C40+D40-F40</f>
        <v>2100</v>
      </c>
      <c r="H40" s="32" t="s">
        <v>12</v>
      </c>
      <c r="I40" s="34" t="s">
        <v>13</v>
      </c>
      <c r="J40" s="35"/>
    </row>
    <row r="41" spans="1:10" s="26" customFormat="1">
      <c r="A41" s="14">
        <v>39</v>
      </c>
      <c r="B41" s="32" t="s">
        <v>93</v>
      </c>
      <c r="C41" s="1">
        <v>10550</v>
      </c>
      <c r="D41" s="33"/>
      <c r="E41" s="32" t="s">
        <v>97</v>
      </c>
      <c r="F41" s="28">
        <v>5894</v>
      </c>
      <c r="G41" s="1">
        <f>C41+D41-F41</f>
        <v>4656</v>
      </c>
      <c r="H41" s="32" t="s">
        <v>12</v>
      </c>
      <c r="I41" s="34" t="s">
        <v>13</v>
      </c>
      <c r="J41" s="35"/>
    </row>
    <row r="42" spans="1:10" s="26" customFormat="1">
      <c r="A42" s="14">
        <v>40</v>
      </c>
      <c r="B42" s="32" t="s">
        <v>87</v>
      </c>
      <c r="C42" s="1">
        <v>131345.18000000005</v>
      </c>
      <c r="D42" s="33"/>
      <c r="E42" s="32" t="s">
        <v>94</v>
      </c>
      <c r="F42" s="28">
        <v>58337.96</v>
      </c>
      <c r="G42" s="1">
        <f>C42+D42-F42</f>
        <v>73007.220000000059</v>
      </c>
      <c r="H42" s="32" t="s">
        <v>12</v>
      </c>
      <c r="I42" s="34" t="s">
        <v>13</v>
      </c>
      <c r="J42" s="35"/>
    </row>
    <row r="43" spans="1:10" s="26" customFormat="1">
      <c r="A43" s="14">
        <v>41</v>
      </c>
      <c r="B43" s="32" t="s">
        <v>98</v>
      </c>
      <c r="C43" s="1">
        <v>79272.670000000013</v>
      </c>
      <c r="D43" s="33"/>
      <c r="E43" s="32" t="s">
        <v>99</v>
      </c>
      <c r="F43" s="28">
        <v>7257.47</v>
      </c>
      <c r="G43" s="1">
        <f>C43+D43-F43</f>
        <v>72015.200000000012</v>
      </c>
      <c r="H43" s="32" t="s">
        <v>12</v>
      </c>
      <c r="I43" s="34" t="s">
        <v>13</v>
      </c>
      <c r="J43" s="35"/>
    </row>
    <row r="44" spans="1:10" s="26" customFormat="1">
      <c r="A44" s="14">
        <v>42</v>
      </c>
      <c r="B44" s="32" t="s">
        <v>104</v>
      </c>
      <c r="C44" s="1">
        <v>1397.6800000000003</v>
      </c>
      <c r="D44" s="33"/>
      <c r="E44" s="32" t="s">
        <v>103</v>
      </c>
      <c r="F44" s="28"/>
      <c r="G44" s="1">
        <f>C44+D44-F44</f>
        <v>1397.6800000000003</v>
      </c>
      <c r="H44" s="32" t="s">
        <v>90</v>
      </c>
      <c r="I44" s="34" t="s">
        <v>13</v>
      </c>
      <c r="J44" s="35"/>
    </row>
    <row r="45" spans="1:10" s="26" customFormat="1">
      <c r="A45" s="14">
        <v>43</v>
      </c>
      <c r="B45" s="32" t="s">
        <v>104</v>
      </c>
      <c r="C45" s="1">
        <v>17872.099999999999</v>
      </c>
      <c r="D45" s="33"/>
      <c r="E45" s="32" t="s">
        <v>121</v>
      </c>
      <c r="F45" s="28">
        <v>17872.099999999999</v>
      </c>
      <c r="G45" s="1">
        <f>C45+D45-F45</f>
        <v>0</v>
      </c>
      <c r="H45" s="32" t="s">
        <v>90</v>
      </c>
      <c r="I45" s="34" t="s">
        <v>13</v>
      </c>
      <c r="J45" s="35"/>
    </row>
    <row r="46" spans="1:10" s="26" customFormat="1">
      <c r="A46" s="36">
        <v>44</v>
      </c>
      <c r="B46" s="32" t="s">
        <v>122</v>
      </c>
      <c r="C46" s="28">
        <v>51622.25</v>
      </c>
      <c r="D46" s="33"/>
      <c r="E46" s="32" t="s">
        <v>121</v>
      </c>
      <c r="F46" s="28">
        <v>64000</v>
      </c>
      <c r="G46" s="28">
        <f>C46+D46-F46</f>
        <v>-12377.75</v>
      </c>
      <c r="H46" s="32" t="s">
        <v>90</v>
      </c>
      <c r="I46" s="34" t="s">
        <v>13</v>
      </c>
      <c r="J46" s="35"/>
    </row>
    <row r="47" spans="1:10" s="26" customFormat="1">
      <c r="A47" s="36">
        <v>45</v>
      </c>
      <c r="B47" s="32" t="s">
        <v>151</v>
      </c>
      <c r="C47" s="28"/>
      <c r="D47" s="33">
        <v>810000</v>
      </c>
      <c r="E47" s="32" t="s">
        <v>152</v>
      </c>
      <c r="F47" s="28">
        <v>216639</v>
      </c>
      <c r="G47" s="28">
        <f>C47+D47-F47</f>
        <v>593361</v>
      </c>
      <c r="H47" s="32" t="s">
        <v>12</v>
      </c>
      <c r="I47" s="34" t="s">
        <v>13</v>
      </c>
      <c r="J47" s="35"/>
    </row>
    <row r="48" spans="1:10" s="26" customFormat="1">
      <c r="A48" s="36">
        <v>46</v>
      </c>
      <c r="B48" s="32" t="s">
        <v>153</v>
      </c>
      <c r="C48" s="28"/>
      <c r="D48" s="33">
        <v>156078</v>
      </c>
      <c r="E48" s="32" t="s">
        <v>154</v>
      </c>
      <c r="F48" s="28">
        <v>164436</v>
      </c>
      <c r="G48" s="28">
        <f>C48+D48-F48</f>
        <v>-8358</v>
      </c>
      <c r="H48" s="32" t="s">
        <v>12</v>
      </c>
      <c r="I48" s="34" t="s">
        <v>13</v>
      </c>
      <c r="J48" s="35"/>
    </row>
    <row r="49" spans="1:10" s="26" customFormat="1">
      <c r="A49" s="36">
        <v>47</v>
      </c>
      <c r="B49" s="32" t="s">
        <v>155</v>
      </c>
      <c r="C49" s="28"/>
      <c r="D49" s="33">
        <v>5493.12</v>
      </c>
      <c r="E49" s="32" t="s">
        <v>156</v>
      </c>
      <c r="F49" s="28"/>
      <c r="G49" s="28">
        <f>C49+D49-F49</f>
        <v>5493.12</v>
      </c>
      <c r="H49" s="32" t="s">
        <v>12</v>
      </c>
      <c r="I49" s="34" t="s">
        <v>13</v>
      </c>
      <c r="J49" s="35"/>
    </row>
    <row r="50" spans="1:10" s="26" customFormat="1">
      <c r="A50" s="36">
        <v>48</v>
      </c>
      <c r="B50" s="32" t="s">
        <v>120</v>
      </c>
      <c r="C50" s="28">
        <v>298419</v>
      </c>
      <c r="D50" s="33"/>
      <c r="E50" s="32" t="s">
        <v>119</v>
      </c>
      <c r="F50" s="28">
        <f>52046+13515+16322.9+52484.9+14970</f>
        <v>149338.79999999999</v>
      </c>
      <c r="G50" s="28">
        <f>C50+D50-F50</f>
        <v>149080.20000000001</v>
      </c>
      <c r="H50" s="32" t="s">
        <v>12</v>
      </c>
      <c r="I50" s="34" t="s">
        <v>13</v>
      </c>
      <c r="J50" s="35"/>
    </row>
    <row r="51" spans="1:10" s="26" customFormat="1">
      <c r="A51" s="36">
        <v>49</v>
      </c>
      <c r="B51" s="32" t="s">
        <v>29</v>
      </c>
      <c r="C51" s="28">
        <f>124504.53</f>
        <v>124504.53</v>
      </c>
      <c r="D51" s="33"/>
      <c r="E51" s="32" t="s">
        <v>111</v>
      </c>
      <c r="F51" s="28">
        <f>9699-13400+12901.4+8999.6+4300</f>
        <v>22500</v>
      </c>
      <c r="G51" s="28">
        <f>C51+D51-F51</f>
        <v>102004.53</v>
      </c>
      <c r="H51" s="32" t="s">
        <v>12</v>
      </c>
      <c r="I51" s="34" t="s">
        <v>13</v>
      </c>
      <c r="J51" s="35"/>
    </row>
    <row r="52" spans="1:10" s="26" customFormat="1">
      <c r="A52" s="36">
        <v>50</v>
      </c>
      <c r="B52" s="32" t="s">
        <v>29</v>
      </c>
      <c r="C52" s="28">
        <v>105622.38</v>
      </c>
      <c r="D52" s="33"/>
      <c r="E52" s="32" t="s">
        <v>123</v>
      </c>
      <c r="F52" s="28">
        <v>59924.42</v>
      </c>
      <c r="G52" s="28">
        <f>C52+D52-F52</f>
        <v>45697.960000000006</v>
      </c>
      <c r="H52" s="32" t="s">
        <v>12</v>
      </c>
      <c r="I52" s="34" t="s">
        <v>13</v>
      </c>
      <c r="J52" s="35"/>
    </row>
    <row r="53" spans="1:10" s="26" customFormat="1">
      <c r="A53" s="36">
        <v>51</v>
      </c>
      <c r="B53" s="32" t="s">
        <v>29</v>
      </c>
      <c r="C53" s="28">
        <v>143400</v>
      </c>
      <c r="D53" s="33"/>
      <c r="E53" s="32" t="s">
        <v>124</v>
      </c>
      <c r="F53" s="28">
        <v>41120.720000000001</v>
      </c>
      <c r="G53" s="28">
        <f>C53+D53-F53</f>
        <v>102279.28</v>
      </c>
      <c r="H53" s="32" t="s">
        <v>12</v>
      </c>
      <c r="I53" s="34" t="s">
        <v>13</v>
      </c>
      <c r="J53" s="35"/>
    </row>
    <row r="54" spans="1:10" s="26" customFormat="1">
      <c r="A54" s="36">
        <v>52</v>
      </c>
      <c r="B54" s="32" t="s">
        <v>144</v>
      </c>
      <c r="C54" s="28"/>
      <c r="D54" s="33">
        <v>584000</v>
      </c>
      <c r="E54" s="32" t="s">
        <v>143</v>
      </c>
      <c r="F54" s="28">
        <f>4300.1+35167.61+218388.38+169409.08</f>
        <v>427265.17</v>
      </c>
      <c r="G54" s="28">
        <f>C54+D54-F54</f>
        <v>156734.83000000002</v>
      </c>
      <c r="H54" s="32" t="s">
        <v>12</v>
      </c>
      <c r="I54" s="34" t="s">
        <v>13</v>
      </c>
      <c r="J54" s="35"/>
    </row>
    <row r="55" spans="1:10" s="26" customFormat="1">
      <c r="A55" s="36">
        <v>53</v>
      </c>
      <c r="B55" s="32" t="s">
        <v>174</v>
      </c>
      <c r="C55" s="28">
        <v>16582.919999999998</v>
      </c>
      <c r="D55" s="33"/>
      <c r="E55" s="32" t="s">
        <v>175</v>
      </c>
      <c r="F55" s="28">
        <v>16266.36</v>
      </c>
      <c r="G55" s="28">
        <f>C55+D55-F55</f>
        <v>316.55999999999767</v>
      </c>
      <c r="H55" s="32" t="s">
        <v>90</v>
      </c>
      <c r="I55" s="34" t="s">
        <v>13</v>
      </c>
      <c r="J55" s="35"/>
    </row>
    <row r="56" spans="1:10" s="26" customFormat="1">
      <c r="A56" s="36">
        <v>54</v>
      </c>
      <c r="B56" s="32" t="s">
        <v>108</v>
      </c>
      <c r="C56" s="28">
        <v>50</v>
      </c>
      <c r="D56" s="33">
        <v>10</v>
      </c>
      <c r="E56" s="32" t="s">
        <v>56</v>
      </c>
      <c r="F56" s="28"/>
      <c r="G56" s="28">
        <f>C56+D56-F56</f>
        <v>60</v>
      </c>
      <c r="H56" s="32" t="s">
        <v>12</v>
      </c>
      <c r="I56" s="34" t="s">
        <v>13</v>
      </c>
      <c r="J56" s="35"/>
    </row>
    <row r="57" spans="1:10" s="26" customFormat="1">
      <c r="A57" s="36">
        <v>55</v>
      </c>
      <c r="B57" s="32" t="s">
        <v>30</v>
      </c>
      <c r="C57" s="28">
        <v>151455.78</v>
      </c>
      <c r="D57" s="33"/>
      <c r="E57" s="32" t="s">
        <v>56</v>
      </c>
      <c r="F57" s="28">
        <v>111600</v>
      </c>
      <c r="G57" s="28">
        <f>C57+D57-F57</f>
        <v>39855.78</v>
      </c>
      <c r="H57" s="32" t="s">
        <v>12</v>
      </c>
      <c r="I57" s="34" t="s">
        <v>13</v>
      </c>
      <c r="J57" s="35"/>
    </row>
    <row r="58" spans="1:10" s="26" customFormat="1">
      <c r="A58" s="36">
        <v>56</v>
      </c>
      <c r="B58" s="32" t="s">
        <v>31</v>
      </c>
      <c r="C58" s="28">
        <v>183180.16999999993</v>
      </c>
      <c r="D58" s="33"/>
      <c r="E58" s="32" t="s">
        <v>56</v>
      </c>
      <c r="F58" s="28">
        <v>173979.19</v>
      </c>
      <c r="G58" s="28">
        <f>C58+D58-F58</f>
        <v>9200.9799999999232</v>
      </c>
      <c r="H58" s="32" t="s">
        <v>12</v>
      </c>
      <c r="I58" s="34" t="s">
        <v>13</v>
      </c>
      <c r="J58" s="35"/>
    </row>
    <row r="59" spans="1:10" s="26" customFormat="1">
      <c r="A59" s="36">
        <v>57</v>
      </c>
      <c r="B59" s="32" t="s">
        <v>32</v>
      </c>
      <c r="C59" s="28">
        <v>0</v>
      </c>
      <c r="D59" s="33"/>
      <c r="E59" s="32" t="s">
        <v>56</v>
      </c>
      <c r="F59" s="28"/>
      <c r="G59" s="28">
        <f>C59+D59-F59</f>
        <v>0</v>
      </c>
      <c r="H59" s="32" t="s">
        <v>90</v>
      </c>
      <c r="I59" s="34" t="s">
        <v>13</v>
      </c>
      <c r="J59" s="35"/>
    </row>
    <row r="60" spans="1:10" s="26" customFormat="1">
      <c r="A60" s="36">
        <v>58</v>
      </c>
      <c r="B60" s="32" t="s">
        <v>33</v>
      </c>
      <c r="C60" s="28">
        <v>248038.61000000002</v>
      </c>
      <c r="D60" s="33"/>
      <c r="E60" s="32" t="s">
        <v>56</v>
      </c>
      <c r="F60" s="28">
        <v>57267.75</v>
      </c>
      <c r="G60" s="28">
        <f>C60+D60-F60</f>
        <v>190770.86000000002</v>
      </c>
      <c r="H60" s="32" t="s">
        <v>12</v>
      </c>
      <c r="I60" s="34" t="s">
        <v>13</v>
      </c>
      <c r="J60" s="35"/>
    </row>
    <row r="61" spans="1:10" s="26" customFormat="1">
      <c r="A61" s="36">
        <v>59</v>
      </c>
      <c r="B61" s="32" t="s">
        <v>34</v>
      </c>
      <c r="C61" s="28">
        <v>153504.88</v>
      </c>
      <c r="D61" s="33"/>
      <c r="E61" s="32" t="s">
        <v>56</v>
      </c>
      <c r="F61" s="28"/>
      <c r="G61" s="28">
        <f>C61+D61-F61</f>
        <v>153504.88</v>
      </c>
      <c r="H61" s="32" t="s">
        <v>12</v>
      </c>
      <c r="I61" s="34" t="s">
        <v>13</v>
      </c>
      <c r="J61" s="35"/>
    </row>
    <row r="62" spans="1:10" s="26" customFormat="1">
      <c r="A62" s="36">
        <v>60</v>
      </c>
      <c r="B62" s="32" t="s">
        <v>70</v>
      </c>
      <c r="C62" s="28">
        <v>201809.26000000007</v>
      </c>
      <c r="D62" s="33"/>
      <c r="E62" s="32" t="s">
        <v>56</v>
      </c>
      <c r="F62" s="28">
        <v>193956.71</v>
      </c>
      <c r="G62" s="28">
        <f>C62+D62-F62</f>
        <v>7852.5500000000757</v>
      </c>
      <c r="H62" s="32" t="s">
        <v>12</v>
      </c>
      <c r="I62" s="34" t="s">
        <v>13</v>
      </c>
      <c r="J62" s="35"/>
    </row>
    <row r="63" spans="1:10" s="26" customFormat="1">
      <c r="A63" s="36">
        <v>61</v>
      </c>
      <c r="B63" s="32" t="s">
        <v>36</v>
      </c>
      <c r="C63" s="28">
        <v>-50224</v>
      </c>
      <c r="D63" s="33">
        <v>150000</v>
      </c>
      <c r="E63" s="32" t="s">
        <v>56</v>
      </c>
      <c r="F63" s="28">
        <f>60000+14813.32+77160.39+8240.39</f>
        <v>160214.10000000003</v>
      </c>
      <c r="G63" s="28">
        <f>C63+D63-F63</f>
        <v>-60438.100000000035</v>
      </c>
      <c r="H63" s="32" t="s">
        <v>12</v>
      </c>
      <c r="I63" s="34" t="s">
        <v>13</v>
      </c>
      <c r="J63" s="35"/>
    </row>
    <row r="64" spans="1:10" s="26" customFormat="1">
      <c r="A64" s="36">
        <v>62</v>
      </c>
      <c r="B64" s="32" t="s">
        <v>157</v>
      </c>
      <c r="C64" s="28"/>
      <c r="D64" s="33">
        <v>400000</v>
      </c>
      <c r="E64" s="32" t="s">
        <v>167</v>
      </c>
      <c r="F64" s="28"/>
      <c r="G64" s="28">
        <f>C64+D64-F64</f>
        <v>400000</v>
      </c>
      <c r="H64" s="32" t="s">
        <v>12</v>
      </c>
      <c r="I64" s="34" t="s">
        <v>13</v>
      </c>
      <c r="J64" s="35"/>
    </row>
    <row r="65" spans="1:10" s="26" customFormat="1">
      <c r="A65" s="36">
        <v>63</v>
      </c>
      <c r="B65" s="32" t="s">
        <v>141</v>
      </c>
      <c r="C65" s="28"/>
      <c r="D65" s="33">
        <v>50000</v>
      </c>
      <c r="E65" s="32" t="s">
        <v>147</v>
      </c>
      <c r="F65" s="28"/>
      <c r="G65" s="28">
        <f>C65+D65-F65</f>
        <v>50000</v>
      </c>
      <c r="H65" s="32" t="s">
        <v>12</v>
      </c>
      <c r="I65" s="34" t="s">
        <v>13</v>
      </c>
      <c r="J65" s="35"/>
    </row>
    <row r="66" spans="1:10" s="26" customFormat="1">
      <c r="A66" s="36">
        <v>64</v>
      </c>
      <c r="B66" s="32" t="s">
        <v>145</v>
      </c>
      <c r="C66" s="28">
        <v>400000</v>
      </c>
      <c r="D66" s="33">
        <v>88000</v>
      </c>
      <c r="E66" s="32" t="s">
        <v>147</v>
      </c>
      <c r="F66" s="28">
        <v>259.60000000000002</v>
      </c>
      <c r="G66" s="28">
        <f>C66+D66-F66</f>
        <v>487740.4</v>
      </c>
      <c r="H66" s="32" t="s">
        <v>12</v>
      </c>
      <c r="I66" s="34" t="s">
        <v>13</v>
      </c>
      <c r="J66" s="35"/>
    </row>
    <row r="67" spans="1:10" s="26" customFormat="1">
      <c r="A67" s="36">
        <v>65</v>
      </c>
      <c r="B67" s="32" t="s">
        <v>158</v>
      </c>
      <c r="C67" s="28"/>
      <c r="D67" s="33">
        <v>2500000</v>
      </c>
      <c r="E67" s="32" t="s">
        <v>159</v>
      </c>
      <c r="F67" s="28">
        <v>2500000</v>
      </c>
      <c r="G67" s="28">
        <f>C67+D67-F67</f>
        <v>0</v>
      </c>
      <c r="H67" s="32" t="s">
        <v>90</v>
      </c>
      <c r="I67" s="34" t="s">
        <v>13</v>
      </c>
      <c r="J67" s="35"/>
    </row>
    <row r="68" spans="1:10" s="26" customFormat="1">
      <c r="A68" s="36">
        <v>66</v>
      </c>
      <c r="B68" s="32" t="s">
        <v>160</v>
      </c>
      <c r="C68" s="28"/>
      <c r="D68" s="33">
        <v>250000</v>
      </c>
      <c r="E68" s="32" t="s">
        <v>161</v>
      </c>
      <c r="F68" s="28">
        <v>250000</v>
      </c>
      <c r="G68" s="28">
        <f>C68+D68-F68</f>
        <v>0</v>
      </c>
      <c r="H68" s="32" t="s">
        <v>90</v>
      </c>
      <c r="I68" s="34" t="s">
        <v>13</v>
      </c>
      <c r="J68" s="35"/>
    </row>
    <row r="69" spans="1:10" s="26" customFormat="1">
      <c r="A69" s="36">
        <v>67</v>
      </c>
      <c r="B69" s="32" t="s">
        <v>95</v>
      </c>
      <c r="C69" s="28">
        <v>133403</v>
      </c>
      <c r="D69" s="33"/>
      <c r="E69" s="32" t="s">
        <v>170</v>
      </c>
      <c r="F69" s="28"/>
      <c r="G69" s="28">
        <f>C69+D69-F69</f>
        <v>133403</v>
      </c>
      <c r="H69" s="32" t="s">
        <v>90</v>
      </c>
      <c r="I69" s="34" t="s">
        <v>13</v>
      </c>
      <c r="J69" s="35"/>
    </row>
    <row r="70" spans="1:10" s="26" customFormat="1">
      <c r="A70" s="36">
        <v>68</v>
      </c>
      <c r="B70" s="32" t="s">
        <v>35</v>
      </c>
      <c r="C70" s="28">
        <v>25340.51</v>
      </c>
      <c r="D70" s="33"/>
      <c r="E70" s="32" t="s">
        <v>169</v>
      </c>
      <c r="F70" s="28"/>
      <c r="G70" s="28">
        <f>C70+D70-F70</f>
        <v>25340.51</v>
      </c>
      <c r="H70" s="32" t="s">
        <v>90</v>
      </c>
      <c r="I70" s="34" t="s">
        <v>13</v>
      </c>
      <c r="J70" s="35"/>
    </row>
    <row r="71" spans="1:10" s="26" customFormat="1">
      <c r="A71" s="36">
        <v>69</v>
      </c>
      <c r="B71" s="32" t="s">
        <v>36</v>
      </c>
      <c r="C71" s="28">
        <v>12383.4</v>
      </c>
      <c r="D71" s="33"/>
      <c r="E71" s="32" t="s">
        <v>57</v>
      </c>
      <c r="F71" s="28"/>
      <c r="G71" s="28">
        <f>C71+D71-F71</f>
        <v>12383.4</v>
      </c>
      <c r="H71" s="32" t="s">
        <v>90</v>
      </c>
      <c r="I71" s="34" t="s">
        <v>13</v>
      </c>
      <c r="J71" s="35"/>
    </row>
    <row r="72" spans="1:10" s="26" customFormat="1">
      <c r="A72" s="36">
        <v>70</v>
      </c>
      <c r="B72" s="32" t="s">
        <v>36</v>
      </c>
      <c r="C72" s="28">
        <v>5904</v>
      </c>
      <c r="D72" s="33"/>
      <c r="E72" s="32" t="s">
        <v>58</v>
      </c>
      <c r="F72" s="28"/>
      <c r="G72" s="28">
        <f>C72+D72-F72</f>
        <v>5904</v>
      </c>
      <c r="H72" s="32" t="s">
        <v>90</v>
      </c>
      <c r="I72" s="34" t="s">
        <v>13</v>
      </c>
      <c r="J72" s="35"/>
    </row>
    <row r="73" spans="1:10" s="26" customFormat="1">
      <c r="A73" s="36">
        <v>71</v>
      </c>
      <c r="B73" s="32" t="s">
        <v>31</v>
      </c>
      <c r="C73" s="28">
        <v>32567</v>
      </c>
      <c r="D73" s="33"/>
      <c r="E73" s="32" t="s">
        <v>68</v>
      </c>
      <c r="F73" s="28"/>
      <c r="G73" s="28">
        <f>C73+D73-F73</f>
        <v>32567</v>
      </c>
      <c r="H73" s="32" t="s">
        <v>90</v>
      </c>
      <c r="I73" s="34" t="s">
        <v>13</v>
      </c>
      <c r="J73" s="35"/>
    </row>
    <row r="74" spans="1:10" s="26" customFormat="1">
      <c r="A74" s="36">
        <v>72</v>
      </c>
      <c r="B74" s="32" t="s">
        <v>109</v>
      </c>
      <c r="C74" s="28">
        <v>90266.299999999988</v>
      </c>
      <c r="D74" s="33">
        <v>125183.39</v>
      </c>
      <c r="E74" s="32" t="s">
        <v>110</v>
      </c>
      <c r="F74" s="28">
        <v>198449.69</v>
      </c>
      <c r="G74" s="37">
        <v>1854.33</v>
      </c>
      <c r="H74" s="32" t="s">
        <v>12</v>
      </c>
      <c r="I74" s="34" t="s">
        <v>13</v>
      </c>
      <c r="J74" s="35"/>
    </row>
    <row r="75" spans="1:10" s="26" customFormat="1">
      <c r="A75" s="36">
        <v>73</v>
      </c>
      <c r="B75" s="32" t="s">
        <v>130</v>
      </c>
      <c r="C75" s="28"/>
      <c r="D75" s="33">
        <v>150000</v>
      </c>
      <c r="E75" s="32" t="s">
        <v>129</v>
      </c>
      <c r="F75" s="28">
        <f>20435.5+101710.17+43000</f>
        <v>165145.66999999998</v>
      </c>
      <c r="G75" s="38"/>
      <c r="H75" s="32" t="s">
        <v>12</v>
      </c>
      <c r="I75" s="34" t="s">
        <v>13</v>
      </c>
      <c r="J75" s="35"/>
    </row>
    <row r="76" spans="1:10" s="26" customFormat="1">
      <c r="A76" s="36">
        <v>74</v>
      </c>
      <c r="B76" s="32" t="s">
        <v>127</v>
      </c>
      <c r="C76" s="28">
        <v>21000</v>
      </c>
      <c r="D76" s="33">
        <v>60000</v>
      </c>
      <c r="E76" s="32" t="s">
        <v>128</v>
      </c>
      <c r="F76" s="28">
        <v>600</v>
      </c>
      <c r="G76" s="28">
        <f>C76+D76-F76</f>
        <v>80400</v>
      </c>
      <c r="H76" s="32" t="s">
        <v>12</v>
      </c>
      <c r="I76" s="34" t="s">
        <v>13</v>
      </c>
      <c r="J76" s="35"/>
    </row>
    <row r="77" spans="1:10" s="26" customFormat="1">
      <c r="A77" s="36">
        <v>75</v>
      </c>
      <c r="B77" s="32" t="s">
        <v>37</v>
      </c>
      <c r="C77" s="28">
        <v>121.86</v>
      </c>
      <c r="D77" s="33"/>
      <c r="E77" s="32" t="s">
        <v>59</v>
      </c>
      <c r="F77" s="28"/>
      <c r="G77" s="28">
        <f>C77+D77-F77</f>
        <v>121.86</v>
      </c>
      <c r="H77" s="32" t="s">
        <v>90</v>
      </c>
      <c r="I77" s="34" t="s">
        <v>13</v>
      </c>
      <c r="J77" s="35"/>
    </row>
    <row r="78" spans="1:10" s="26" customFormat="1">
      <c r="A78" s="36">
        <v>76</v>
      </c>
      <c r="B78" s="32" t="s">
        <v>7</v>
      </c>
      <c r="C78" s="28">
        <v>98349.78</v>
      </c>
      <c r="D78" s="33"/>
      <c r="E78" s="32" t="s">
        <v>60</v>
      </c>
      <c r="F78" s="28"/>
      <c r="G78" s="28">
        <f>C78+D78-F78</f>
        <v>98349.78</v>
      </c>
      <c r="H78" s="32" t="s">
        <v>90</v>
      </c>
      <c r="I78" s="34" t="s">
        <v>13</v>
      </c>
      <c r="J78" s="35"/>
    </row>
    <row r="79" spans="1:10" s="26" customFormat="1">
      <c r="A79" s="36">
        <v>77</v>
      </c>
      <c r="B79" s="32" t="s">
        <v>38</v>
      </c>
      <c r="C79" s="28">
        <v>499.88000000000466</v>
      </c>
      <c r="D79" s="33"/>
      <c r="E79" s="32" t="s">
        <v>171</v>
      </c>
      <c r="F79" s="28"/>
      <c r="G79" s="28">
        <f>C79+D79-F79</f>
        <v>499.88000000000466</v>
      </c>
      <c r="H79" s="32" t="s">
        <v>90</v>
      </c>
      <c r="I79" s="34" t="s">
        <v>13</v>
      </c>
      <c r="J79" s="35"/>
    </row>
    <row r="80" spans="1:10" s="26" customFormat="1">
      <c r="A80" s="36">
        <v>78</v>
      </c>
      <c r="B80" s="32" t="s">
        <v>38</v>
      </c>
      <c r="C80" s="28">
        <v>170083.9</v>
      </c>
      <c r="D80" s="33"/>
      <c r="E80" s="32" t="s">
        <v>61</v>
      </c>
      <c r="F80" s="28"/>
      <c r="G80" s="28">
        <f>C80+D80-F80</f>
        <v>170083.9</v>
      </c>
      <c r="H80" s="32" t="s">
        <v>90</v>
      </c>
      <c r="I80" s="34" t="s">
        <v>13</v>
      </c>
      <c r="J80" s="35"/>
    </row>
    <row r="81" spans="1:10" s="26" customFormat="1">
      <c r="A81" s="36">
        <v>79</v>
      </c>
      <c r="B81" s="32" t="s">
        <v>25</v>
      </c>
      <c r="C81" s="28">
        <v>4000</v>
      </c>
      <c r="D81" s="33"/>
      <c r="E81" s="32" t="s">
        <v>61</v>
      </c>
      <c r="F81" s="28"/>
      <c r="G81" s="28">
        <f>C81+D81-F81</f>
        <v>4000</v>
      </c>
      <c r="H81" s="32" t="s">
        <v>90</v>
      </c>
      <c r="I81" s="34" t="s">
        <v>13</v>
      </c>
      <c r="J81" s="35"/>
    </row>
    <row r="82" spans="1:10" s="26" customFormat="1">
      <c r="A82" s="36">
        <v>80</v>
      </c>
      <c r="B82" s="32" t="s">
        <v>39</v>
      </c>
      <c r="C82" s="28">
        <v>12186</v>
      </c>
      <c r="D82" s="33"/>
      <c r="E82" s="32" t="s">
        <v>172</v>
      </c>
      <c r="F82" s="28"/>
      <c r="G82" s="28">
        <f>C82+D82-F82</f>
        <v>12186</v>
      </c>
      <c r="H82" s="32" t="s">
        <v>90</v>
      </c>
      <c r="I82" s="34" t="s">
        <v>13</v>
      </c>
      <c r="J82" s="35"/>
    </row>
    <row r="83" spans="1:10" s="26" customFormat="1">
      <c r="A83" s="36">
        <v>81</v>
      </c>
      <c r="B83" s="32" t="s">
        <v>75</v>
      </c>
      <c r="C83" s="28">
        <v>1158.52</v>
      </c>
      <c r="D83" s="33"/>
      <c r="E83" s="32" t="s">
        <v>173</v>
      </c>
      <c r="F83" s="28"/>
      <c r="G83" s="28">
        <f>C83+D83-F83</f>
        <v>1158.52</v>
      </c>
      <c r="H83" s="32" t="s">
        <v>12</v>
      </c>
      <c r="I83" s="34" t="s">
        <v>13</v>
      </c>
      <c r="J83" s="35"/>
    </row>
    <row r="84" spans="1:10" s="26" customFormat="1">
      <c r="A84" s="14">
        <v>82</v>
      </c>
      <c r="B84" s="32" t="s">
        <v>40</v>
      </c>
      <c r="C84" s="1">
        <v>85403.500000000116</v>
      </c>
      <c r="D84" s="33">
        <v>310000</v>
      </c>
      <c r="E84" s="32" t="s">
        <v>17</v>
      </c>
      <c r="F84" s="28">
        <f>30000</f>
        <v>30000</v>
      </c>
      <c r="G84" s="1">
        <f>C84+D84-F84</f>
        <v>365403.50000000012</v>
      </c>
      <c r="H84" s="32" t="s">
        <v>12</v>
      </c>
      <c r="I84" s="34" t="s">
        <v>13</v>
      </c>
      <c r="J84" s="35"/>
    </row>
    <row r="85" spans="1:10" s="26" customFormat="1">
      <c r="A85" s="14">
        <v>83</v>
      </c>
      <c r="B85" s="32" t="s">
        <v>41</v>
      </c>
      <c r="C85" s="1">
        <v>3000000</v>
      </c>
      <c r="D85" s="33"/>
      <c r="E85" s="32" t="s">
        <v>18</v>
      </c>
      <c r="F85" s="28"/>
      <c r="G85" s="1">
        <f>C85+D85-F85</f>
        <v>3000000</v>
      </c>
      <c r="H85" s="32" t="s">
        <v>12</v>
      </c>
      <c r="I85" s="34" t="s">
        <v>13</v>
      </c>
      <c r="J85" s="35"/>
    </row>
    <row r="86" spans="1:10" s="26" customFormat="1">
      <c r="A86" s="14">
        <v>84</v>
      </c>
      <c r="B86" s="32" t="s">
        <v>8</v>
      </c>
      <c r="C86" s="1">
        <v>1768951.69</v>
      </c>
      <c r="D86" s="33">
        <v>600000</v>
      </c>
      <c r="E86" s="32" t="s">
        <v>19</v>
      </c>
      <c r="F86" s="28">
        <v>249507.18</v>
      </c>
      <c r="G86" s="1">
        <f>C86+D86-F86</f>
        <v>2119444.5099999998</v>
      </c>
      <c r="H86" s="32" t="s">
        <v>12</v>
      </c>
      <c r="I86" s="34" t="s">
        <v>11</v>
      </c>
      <c r="J86" s="35"/>
    </row>
    <row r="87" spans="1:10" s="26" customFormat="1">
      <c r="A87" s="14">
        <v>85</v>
      </c>
      <c r="B87" s="32" t="s">
        <v>42</v>
      </c>
      <c r="C87" s="1">
        <v>10702.37</v>
      </c>
      <c r="D87" s="33"/>
      <c r="E87" s="32" t="s">
        <v>19</v>
      </c>
      <c r="F87" s="28"/>
      <c r="G87" s="1">
        <f>C87+D87-F87</f>
        <v>10702.37</v>
      </c>
      <c r="H87" s="32" t="s">
        <v>12</v>
      </c>
      <c r="I87" s="34" t="s">
        <v>11</v>
      </c>
      <c r="J87" s="35"/>
    </row>
    <row r="88" spans="1:10" s="26" customFormat="1">
      <c r="A88" s="14">
        <v>86</v>
      </c>
      <c r="B88" s="32" t="s">
        <v>43</v>
      </c>
      <c r="C88" s="1">
        <v>4830.55</v>
      </c>
      <c r="D88" s="33"/>
      <c r="E88" s="32" t="s">
        <v>19</v>
      </c>
      <c r="F88" s="28"/>
      <c r="G88" s="1">
        <f>C88+D88-F88</f>
        <v>4830.55</v>
      </c>
      <c r="H88" s="32" t="s">
        <v>12</v>
      </c>
      <c r="I88" s="34" t="s">
        <v>11</v>
      </c>
      <c r="J88" s="35"/>
    </row>
    <row r="89" spans="1:10" s="26" customFormat="1">
      <c r="A89" s="14">
        <v>87</v>
      </c>
      <c r="B89" s="32" t="s">
        <v>44</v>
      </c>
      <c r="C89" s="1">
        <v>409</v>
      </c>
      <c r="D89" s="33"/>
      <c r="E89" s="32" t="s">
        <v>19</v>
      </c>
      <c r="F89" s="28"/>
      <c r="G89" s="1">
        <f>C89+D89-F89</f>
        <v>409</v>
      </c>
      <c r="H89" s="32" t="s">
        <v>12</v>
      </c>
      <c r="I89" s="34" t="s">
        <v>11</v>
      </c>
      <c r="J89" s="35"/>
    </row>
    <row r="90" spans="1:10" s="26" customFormat="1">
      <c r="A90" s="14">
        <v>88</v>
      </c>
      <c r="B90" s="32" t="s">
        <v>25</v>
      </c>
      <c r="C90" s="1">
        <v>394310.1</v>
      </c>
      <c r="D90" s="33">
        <f>36400.63+16510+8122+4530</f>
        <v>65562.63</v>
      </c>
      <c r="E90" s="32" t="s">
        <v>19</v>
      </c>
      <c r="F90" s="28"/>
      <c r="G90" s="1">
        <f>C90+D90-F90</f>
        <v>459872.73</v>
      </c>
      <c r="H90" s="32" t="s">
        <v>12</v>
      </c>
      <c r="I90" s="34" t="s">
        <v>11</v>
      </c>
      <c r="J90" s="35"/>
    </row>
    <row r="91" spans="1:10" s="26" customFormat="1">
      <c r="A91" s="14">
        <v>89</v>
      </c>
      <c r="B91" s="32" t="s">
        <v>142</v>
      </c>
      <c r="C91" s="1"/>
      <c r="D91" s="33">
        <v>30400</v>
      </c>
      <c r="E91" s="32" t="s">
        <v>19</v>
      </c>
      <c r="F91" s="28"/>
      <c r="G91" s="1">
        <f>C91+D91-F91</f>
        <v>30400</v>
      </c>
      <c r="H91" s="32" t="s">
        <v>12</v>
      </c>
      <c r="I91" s="34" t="s">
        <v>11</v>
      </c>
      <c r="J91" s="35"/>
    </row>
    <row r="92" spans="1:10" s="26" customFormat="1">
      <c r="A92" s="14">
        <v>90</v>
      </c>
      <c r="B92" s="32" t="s">
        <v>135</v>
      </c>
      <c r="C92" s="1">
        <v>600</v>
      </c>
      <c r="D92" s="33"/>
      <c r="E92" s="32" t="s">
        <v>19</v>
      </c>
      <c r="F92" s="28"/>
      <c r="G92" s="1">
        <f>C92+D92-F92</f>
        <v>600</v>
      </c>
      <c r="H92" s="32" t="s">
        <v>12</v>
      </c>
      <c r="I92" s="34" t="s">
        <v>11</v>
      </c>
      <c r="J92" s="35"/>
    </row>
    <row r="93" spans="1:10">
      <c r="A93" s="14">
        <v>91</v>
      </c>
      <c r="B93" s="15" t="s">
        <v>81</v>
      </c>
      <c r="C93" s="1">
        <v>27629.019999999997</v>
      </c>
      <c r="D93" s="16"/>
      <c r="E93" s="15" t="s">
        <v>19</v>
      </c>
      <c r="F93" s="28"/>
      <c r="G93" s="1">
        <f>C93+D93-F93</f>
        <v>27629.019999999997</v>
      </c>
      <c r="H93" s="15" t="s">
        <v>12</v>
      </c>
      <c r="I93" s="17" t="s">
        <v>11</v>
      </c>
      <c r="J93" s="18"/>
    </row>
    <row r="94" spans="1:10">
      <c r="A94" s="14">
        <v>92</v>
      </c>
      <c r="B94" s="15" t="s">
        <v>45</v>
      </c>
      <c r="C94" s="1">
        <v>10000</v>
      </c>
      <c r="D94" s="16"/>
      <c r="E94" s="15" t="s">
        <v>19</v>
      </c>
      <c r="F94" s="28"/>
      <c r="G94" s="1">
        <f>C94+D94-F94</f>
        <v>10000</v>
      </c>
      <c r="H94" s="15" t="s">
        <v>12</v>
      </c>
      <c r="I94" s="17" t="s">
        <v>11</v>
      </c>
      <c r="J94" s="18"/>
    </row>
    <row r="95" spans="1:10">
      <c r="A95" s="14">
        <v>93</v>
      </c>
      <c r="B95" s="15" t="s">
        <v>82</v>
      </c>
      <c r="C95" s="1">
        <v>25917.88</v>
      </c>
      <c r="D95" s="16"/>
      <c r="E95" s="15" t="s">
        <v>19</v>
      </c>
      <c r="F95" s="28"/>
      <c r="G95" s="1">
        <f>C95+D95-F95</f>
        <v>25917.88</v>
      </c>
      <c r="H95" s="15" t="s">
        <v>12</v>
      </c>
      <c r="I95" s="17" t="s">
        <v>11</v>
      </c>
      <c r="J95" s="18"/>
    </row>
    <row r="96" spans="1:10">
      <c r="A96" s="14">
        <v>94</v>
      </c>
      <c r="B96" s="15" t="s">
        <v>112</v>
      </c>
      <c r="C96" s="1">
        <v>99701.56</v>
      </c>
      <c r="D96" s="16">
        <v>148500</v>
      </c>
      <c r="E96" s="15" t="s">
        <v>19</v>
      </c>
      <c r="F96" s="28">
        <v>131164.88</v>
      </c>
      <c r="G96" s="1">
        <f>C96+D96-F96</f>
        <v>117036.68</v>
      </c>
      <c r="H96" s="15" t="s">
        <v>12</v>
      </c>
      <c r="I96" s="17" t="s">
        <v>11</v>
      </c>
      <c r="J96" s="18"/>
    </row>
    <row r="97" spans="1:10">
      <c r="A97" s="14">
        <v>95</v>
      </c>
      <c r="B97" s="15" t="s">
        <v>146</v>
      </c>
      <c r="C97" s="1"/>
      <c r="D97" s="16">
        <v>200000</v>
      </c>
      <c r="E97" s="15" t="s">
        <v>19</v>
      </c>
      <c r="F97" s="28"/>
      <c r="G97" s="1">
        <f>C97+D97-F97</f>
        <v>200000</v>
      </c>
      <c r="H97" s="15" t="s">
        <v>12</v>
      </c>
      <c r="I97" s="17" t="s">
        <v>11</v>
      </c>
      <c r="J97" s="18"/>
    </row>
    <row r="98" spans="1:10">
      <c r="A98" s="14">
        <v>96</v>
      </c>
      <c r="B98" s="15" t="s">
        <v>117</v>
      </c>
      <c r="C98" s="1">
        <v>157622.66</v>
      </c>
      <c r="D98" s="16"/>
      <c r="E98" s="15" t="s">
        <v>118</v>
      </c>
      <c r="F98" s="28">
        <v>84754.68</v>
      </c>
      <c r="G98" s="1">
        <f>C98+D98-F98</f>
        <v>72867.98000000001</v>
      </c>
      <c r="H98" s="15" t="s">
        <v>12</v>
      </c>
      <c r="I98" s="17" t="s">
        <v>13</v>
      </c>
      <c r="J98" s="18"/>
    </row>
    <row r="99" spans="1:10">
      <c r="A99" s="14">
        <v>97</v>
      </c>
      <c r="B99" s="15" t="s">
        <v>136</v>
      </c>
      <c r="C99" s="1">
        <v>10000</v>
      </c>
      <c r="D99" s="16"/>
      <c r="E99" s="15" t="s">
        <v>134</v>
      </c>
      <c r="F99" s="28">
        <v>969.9</v>
      </c>
      <c r="G99" s="1">
        <f>C99+D99-F99</f>
        <v>9030.1</v>
      </c>
      <c r="H99" s="15" t="s">
        <v>12</v>
      </c>
      <c r="I99" s="17" t="s">
        <v>13</v>
      </c>
      <c r="J99" s="18"/>
    </row>
    <row r="100" spans="1:10">
      <c r="A100" s="14">
        <v>98</v>
      </c>
      <c r="B100" s="15" t="s">
        <v>91</v>
      </c>
      <c r="C100" s="1">
        <v>10000</v>
      </c>
      <c r="D100" s="16">
        <v>30000</v>
      </c>
      <c r="E100" s="15" t="s">
        <v>20</v>
      </c>
      <c r="F100" s="28">
        <v>18000</v>
      </c>
      <c r="G100" s="1">
        <f>C100+D100-F100</f>
        <v>22000</v>
      </c>
      <c r="H100" s="15" t="s">
        <v>12</v>
      </c>
      <c r="I100" s="17" t="s">
        <v>13</v>
      </c>
      <c r="J100" s="18"/>
    </row>
    <row r="101" spans="1:10">
      <c r="A101" s="14">
        <v>99</v>
      </c>
      <c r="B101" s="15" t="s">
        <v>46</v>
      </c>
      <c r="C101" s="1">
        <v>49845.8</v>
      </c>
      <c r="D101" s="16">
        <v>12000</v>
      </c>
      <c r="E101" s="15" t="s">
        <v>148</v>
      </c>
      <c r="F101" s="28">
        <v>6600</v>
      </c>
      <c r="G101" s="1">
        <f>C101+D101-F101</f>
        <v>55245.8</v>
      </c>
      <c r="H101" s="15" t="s">
        <v>12</v>
      </c>
      <c r="I101" s="17" t="s">
        <v>13</v>
      </c>
      <c r="J101" s="18"/>
    </row>
    <row r="102" spans="1:10">
      <c r="A102" s="14">
        <v>100</v>
      </c>
      <c r="B102" s="15" t="s">
        <v>47</v>
      </c>
      <c r="C102" s="1">
        <v>70165</v>
      </c>
      <c r="D102" s="16">
        <v>8400</v>
      </c>
      <c r="E102" s="15" t="s">
        <v>20</v>
      </c>
      <c r="F102" s="28"/>
      <c r="G102" s="1">
        <f>C102+D102-F102</f>
        <v>78565</v>
      </c>
      <c r="H102" s="15" t="s">
        <v>12</v>
      </c>
      <c r="I102" s="17" t="s">
        <v>13</v>
      </c>
      <c r="J102" s="18"/>
    </row>
    <row r="103" spans="1:10" ht="11.25" customHeight="1">
      <c r="A103" s="14">
        <v>101</v>
      </c>
      <c r="B103" s="15" t="s">
        <v>131</v>
      </c>
      <c r="C103" s="1">
        <v>38180.67</v>
      </c>
      <c r="D103" s="16">
        <v>1200</v>
      </c>
      <c r="E103" s="15" t="s">
        <v>20</v>
      </c>
      <c r="F103" s="28"/>
      <c r="G103" s="1">
        <f>C103+D103-F103</f>
        <v>39380.67</v>
      </c>
      <c r="H103" s="15" t="s">
        <v>12</v>
      </c>
      <c r="I103" s="17" t="s">
        <v>13</v>
      </c>
      <c r="J103" s="18"/>
    </row>
    <row r="104" spans="1:10" s="26" customFormat="1">
      <c r="A104" s="36">
        <v>102</v>
      </c>
      <c r="B104" s="32" t="s">
        <v>25</v>
      </c>
      <c r="C104" s="28">
        <v>5300</v>
      </c>
      <c r="D104" s="33"/>
      <c r="E104" s="32" t="s">
        <v>62</v>
      </c>
      <c r="F104" s="28"/>
      <c r="G104" s="28">
        <f>C104+D104-F104</f>
        <v>5300</v>
      </c>
      <c r="H104" s="32" t="s">
        <v>90</v>
      </c>
      <c r="I104" s="34" t="s">
        <v>13</v>
      </c>
      <c r="J104" s="35"/>
    </row>
    <row r="105" spans="1:10" s="26" customFormat="1">
      <c r="A105" s="36">
        <v>103</v>
      </c>
      <c r="B105" s="32" t="s">
        <v>25</v>
      </c>
      <c r="C105" s="28">
        <v>13098</v>
      </c>
      <c r="D105" s="33"/>
      <c r="E105" s="32" t="s">
        <v>63</v>
      </c>
      <c r="F105" s="28"/>
      <c r="G105" s="28">
        <f>C105+D105-F105</f>
        <v>13098</v>
      </c>
      <c r="H105" s="32" t="s">
        <v>90</v>
      </c>
      <c r="I105" s="34" t="s">
        <v>13</v>
      </c>
      <c r="J105" s="35"/>
    </row>
    <row r="106" spans="1:10" s="26" customFormat="1">
      <c r="A106" s="36">
        <v>104</v>
      </c>
      <c r="B106" s="32" t="s">
        <v>49</v>
      </c>
      <c r="C106" s="28">
        <v>27870.6</v>
      </c>
      <c r="D106" s="33"/>
      <c r="E106" s="32" t="s">
        <v>64</v>
      </c>
      <c r="F106" s="28"/>
      <c r="G106" s="28">
        <f>C106+D106-F106</f>
        <v>27870.6</v>
      </c>
      <c r="H106" s="32" t="s">
        <v>150</v>
      </c>
      <c r="I106" s="34" t="s">
        <v>13</v>
      </c>
      <c r="J106" s="35"/>
    </row>
    <row r="107" spans="1:10" s="26" customFormat="1">
      <c r="A107" s="36">
        <v>105</v>
      </c>
      <c r="B107" s="32" t="s">
        <v>10</v>
      </c>
      <c r="C107" s="28">
        <v>925.4</v>
      </c>
      <c r="D107" s="33"/>
      <c r="E107" s="32" t="s">
        <v>69</v>
      </c>
      <c r="F107" s="28"/>
      <c r="G107" s="28">
        <f>C107+D107-F107</f>
        <v>925.4</v>
      </c>
      <c r="H107" s="32" t="s">
        <v>149</v>
      </c>
      <c r="I107" s="34" t="s">
        <v>13</v>
      </c>
      <c r="J107" s="35"/>
    </row>
    <row r="108" spans="1:10" s="26" customFormat="1">
      <c r="A108" s="36">
        <v>106</v>
      </c>
      <c r="B108" s="32" t="s">
        <v>9</v>
      </c>
      <c r="C108" s="28">
        <v>5651</v>
      </c>
      <c r="D108" s="33"/>
      <c r="E108" s="32" t="s">
        <v>65</v>
      </c>
      <c r="F108" s="28"/>
      <c r="G108" s="28">
        <f>C108+D108-F108</f>
        <v>5651</v>
      </c>
      <c r="H108" s="32" t="s">
        <v>149</v>
      </c>
      <c r="I108" s="34" t="s">
        <v>13</v>
      </c>
      <c r="J108" s="35"/>
    </row>
    <row r="109" spans="1:10" s="26" customFormat="1">
      <c r="A109" s="36">
        <v>107</v>
      </c>
      <c r="B109" s="32" t="s">
        <v>50</v>
      </c>
      <c r="C109" s="28">
        <v>13520.32</v>
      </c>
      <c r="D109" s="33"/>
      <c r="E109" s="32" t="s">
        <v>66</v>
      </c>
      <c r="F109" s="28"/>
      <c r="G109" s="28">
        <f>C109+D109-F109</f>
        <v>13520.32</v>
      </c>
      <c r="H109" s="32" t="s">
        <v>149</v>
      </c>
      <c r="I109" s="34" t="s">
        <v>13</v>
      </c>
      <c r="J109" s="35"/>
    </row>
    <row r="110" spans="1:10" s="26" customFormat="1">
      <c r="A110" s="36">
        <v>108</v>
      </c>
      <c r="B110" s="32" t="s">
        <v>51</v>
      </c>
      <c r="C110" s="28">
        <v>6000</v>
      </c>
      <c r="D110" s="33"/>
      <c r="E110" s="32" t="s">
        <v>66</v>
      </c>
      <c r="F110" s="28"/>
      <c r="G110" s="28">
        <f>C110+D110-F110</f>
        <v>6000</v>
      </c>
      <c r="H110" s="32" t="s">
        <v>149</v>
      </c>
      <c r="I110" s="34" t="s">
        <v>13</v>
      </c>
      <c r="J110" s="35"/>
    </row>
    <row r="111" spans="1:10" s="26" customFormat="1">
      <c r="A111" s="36">
        <v>109</v>
      </c>
      <c r="B111" s="32" t="s">
        <v>48</v>
      </c>
      <c r="C111" s="28">
        <v>92374.68</v>
      </c>
      <c r="D111" s="33"/>
      <c r="E111" s="32" t="s">
        <v>67</v>
      </c>
      <c r="F111" s="28"/>
      <c r="G111" s="28">
        <f>C111+D111-F111</f>
        <v>92374.68</v>
      </c>
      <c r="H111" s="32" t="s">
        <v>149</v>
      </c>
      <c r="I111" s="34" t="s">
        <v>13</v>
      </c>
      <c r="J111" s="35"/>
    </row>
    <row r="112" spans="1:10">
      <c r="A112" s="14">
        <v>110</v>
      </c>
      <c r="B112" s="15" t="s">
        <v>104</v>
      </c>
      <c r="C112" s="1">
        <v>200000</v>
      </c>
      <c r="D112" s="16"/>
      <c r="E112" s="15" t="s">
        <v>106</v>
      </c>
      <c r="F112" s="28"/>
      <c r="G112" s="1">
        <f>C112+D112-F112</f>
        <v>200000</v>
      </c>
      <c r="H112" s="15" t="s">
        <v>12</v>
      </c>
      <c r="I112" s="17" t="s">
        <v>13</v>
      </c>
      <c r="J112" s="18"/>
    </row>
    <row r="113" spans="1:10" s="19" customFormat="1">
      <c r="A113" s="20"/>
      <c r="B113" s="21"/>
      <c r="C113" s="22">
        <f>SUM(C3:C112)</f>
        <v>14025750.699999999</v>
      </c>
      <c r="D113" s="22">
        <f>SUM(D3:D112)</f>
        <v>11306908.320000002</v>
      </c>
      <c r="E113" s="22"/>
      <c r="F113" s="29">
        <f>SUM(F3:F112)</f>
        <v>8881075.0700000003</v>
      </c>
      <c r="G113" s="22">
        <f>SUM(G3:G112)</f>
        <v>16463323.950000001</v>
      </c>
      <c r="H113" s="21"/>
      <c r="I113" s="23"/>
      <c r="J113" s="24"/>
    </row>
    <row r="114" spans="1:10">
      <c r="F114" s="30"/>
    </row>
    <row r="115" spans="1:10">
      <c r="E115" s="4"/>
    </row>
  </sheetData>
  <mergeCells count="1">
    <mergeCell ref="G74:G75"/>
  </mergeCells>
  <phoneticPr fontId="1" type="noConversion"/>
  <dataValidations count="3">
    <dataValidation type="list" allowBlank="1" showInputMessage="1" showErrorMessage="1" sqref="H105:I105">
      <formula1>#REF!</formula1>
    </dataValidation>
    <dataValidation type="list" allowBlank="1" showInputMessage="1" showErrorMessage="1" sqref="I3:I104 C87">
      <formula1>"限定性,非限定性,其它"</formula1>
    </dataValidation>
    <dataValidation type="list" allowBlank="1" showInputMessage="1" showErrorMessage="1" sqref="J88 H3:H104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2"/>
  <sheetViews>
    <sheetView topLeftCell="A302" workbookViewId="0">
      <selection activeCell="D331" sqref="D331"/>
    </sheetView>
  </sheetViews>
  <sheetFormatPr defaultRowHeight="13.5"/>
  <cols>
    <col min="1" max="1" width="9" customWidth="1"/>
    <col min="2" max="2" width="24.625" customWidth="1"/>
    <col min="3" max="3" width="19.625" customWidth="1"/>
    <col min="4" max="4" width="18.75" customWidth="1"/>
  </cols>
  <sheetData>
    <row r="1" spans="1:6" ht="18.75">
      <c r="A1" s="39" t="s">
        <v>176</v>
      </c>
      <c r="B1" s="39"/>
      <c r="C1" s="39"/>
      <c r="D1" s="39"/>
      <c r="E1" s="39"/>
      <c r="F1" s="39"/>
    </row>
    <row r="2" spans="1:6" ht="14.25">
      <c r="A2" s="40" t="s">
        <v>177</v>
      </c>
      <c r="B2" s="40"/>
      <c r="C2" s="40"/>
      <c r="D2" s="40"/>
      <c r="E2" s="40"/>
      <c r="F2" s="40"/>
    </row>
    <row r="3" spans="1:6">
      <c r="A3" s="41" t="s">
        <v>178</v>
      </c>
      <c r="B3" s="41"/>
      <c r="C3" s="41"/>
      <c r="D3" s="42" t="s">
        <v>179</v>
      </c>
      <c r="E3" s="42"/>
      <c r="F3" s="43" t="s">
        <v>180</v>
      </c>
    </row>
    <row r="4" spans="1:6">
      <c r="A4" s="44" t="s">
        <v>0</v>
      </c>
      <c r="B4" s="45" t="s">
        <v>181</v>
      </c>
      <c r="C4" s="45" t="s">
        <v>182</v>
      </c>
      <c r="D4" s="45" t="s">
        <v>183</v>
      </c>
      <c r="E4" s="46" t="s">
        <v>184</v>
      </c>
      <c r="F4" s="47"/>
    </row>
    <row r="5" spans="1:6">
      <c r="A5" s="48">
        <v>1</v>
      </c>
      <c r="B5" s="49" t="s">
        <v>185</v>
      </c>
      <c r="C5" s="50">
        <v>500</v>
      </c>
      <c r="D5" s="50"/>
      <c r="E5" s="51"/>
      <c r="F5" s="52"/>
    </row>
    <row r="6" spans="1:6">
      <c r="A6" s="48">
        <v>2</v>
      </c>
      <c r="B6" s="49" t="s">
        <v>186</v>
      </c>
      <c r="C6" s="50">
        <v>500</v>
      </c>
      <c r="D6" s="50"/>
      <c r="E6" s="51"/>
      <c r="F6" s="52"/>
    </row>
    <row r="7" spans="1:6">
      <c r="A7" s="48">
        <v>3</v>
      </c>
      <c r="B7" s="49" t="s">
        <v>187</v>
      </c>
      <c r="C7" s="50">
        <v>500</v>
      </c>
      <c r="D7" s="50"/>
      <c r="E7" s="51"/>
      <c r="F7" s="52"/>
    </row>
    <row r="8" spans="1:6">
      <c r="A8" s="48">
        <v>4</v>
      </c>
      <c r="B8" s="49" t="s">
        <v>188</v>
      </c>
      <c r="C8" s="50">
        <v>10.65</v>
      </c>
      <c r="D8" s="50"/>
      <c r="E8" s="53"/>
      <c r="F8" s="54"/>
    </row>
    <row r="9" spans="1:6">
      <c r="A9" s="48">
        <v>5</v>
      </c>
      <c r="B9" s="49" t="s">
        <v>189</v>
      </c>
      <c r="C9" s="50">
        <v>100</v>
      </c>
      <c r="D9" s="50"/>
      <c r="E9" s="51"/>
      <c r="F9" s="52"/>
    </row>
    <row r="10" spans="1:6">
      <c r="A10" s="48">
        <v>6</v>
      </c>
      <c r="B10" s="49" t="s">
        <v>190</v>
      </c>
      <c r="C10" s="55">
        <v>400</v>
      </c>
      <c r="D10" s="50"/>
      <c r="E10" s="51"/>
      <c r="F10" s="52"/>
    </row>
    <row r="11" spans="1:6">
      <c r="A11" s="48">
        <v>7</v>
      </c>
      <c r="B11" s="49" t="s">
        <v>191</v>
      </c>
      <c r="C11" s="55">
        <v>50000</v>
      </c>
      <c r="D11" s="50"/>
      <c r="E11" s="53"/>
      <c r="F11" s="54"/>
    </row>
    <row r="12" spans="1:6">
      <c r="A12" s="48">
        <v>8</v>
      </c>
      <c r="B12" s="49" t="s">
        <v>192</v>
      </c>
      <c r="C12" s="55">
        <v>50000</v>
      </c>
      <c r="D12" s="50"/>
      <c r="E12" s="53"/>
      <c r="F12" s="54"/>
    </row>
    <row r="13" spans="1:6">
      <c r="A13" s="48">
        <v>9</v>
      </c>
      <c r="B13" s="49" t="s">
        <v>193</v>
      </c>
      <c r="C13" s="55">
        <v>1000</v>
      </c>
      <c r="D13" s="50"/>
      <c r="E13" s="53"/>
      <c r="F13" s="54"/>
    </row>
    <row r="14" spans="1:6">
      <c r="A14" s="48">
        <v>10</v>
      </c>
      <c r="B14" s="49" t="s">
        <v>194</v>
      </c>
      <c r="C14" s="55">
        <v>300</v>
      </c>
      <c r="D14" s="50"/>
      <c r="E14" s="53"/>
      <c r="F14" s="54"/>
    </row>
    <row r="15" spans="1:6">
      <c r="A15" s="48">
        <v>11</v>
      </c>
      <c r="B15" s="49" t="s">
        <v>195</v>
      </c>
      <c r="C15" s="55">
        <v>400</v>
      </c>
      <c r="D15" s="50"/>
      <c r="E15" s="53"/>
      <c r="F15" s="54"/>
    </row>
    <row r="16" spans="1:6">
      <c r="A16" s="48">
        <v>12</v>
      </c>
      <c r="B16" s="49" t="s">
        <v>196</v>
      </c>
      <c r="C16" s="55">
        <v>400</v>
      </c>
      <c r="D16" s="50"/>
      <c r="E16" s="53"/>
      <c r="F16" s="54"/>
    </row>
    <row r="17" spans="1:6">
      <c r="A17" s="48">
        <v>13</v>
      </c>
      <c r="B17" s="49" t="s">
        <v>197</v>
      </c>
      <c r="C17" s="55">
        <v>400</v>
      </c>
      <c r="D17" s="50"/>
      <c r="E17" s="53"/>
      <c r="F17" s="54"/>
    </row>
    <row r="18" spans="1:6">
      <c r="A18" s="48">
        <v>14</v>
      </c>
      <c r="B18" s="49" t="s">
        <v>198</v>
      </c>
      <c r="C18" s="55">
        <v>10000</v>
      </c>
      <c r="D18" s="50"/>
      <c r="E18" s="53"/>
      <c r="F18" s="54"/>
    </row>
    <row r="19" spans="1:6">
      <c r="A19" s="48">
        <v>15</v>
      </c>
      <c r="B19" s="49" t="s">
        <v>199</v>
      </c>
      <c r="C19" s="55">
        <v>20100</v>
      </c>
      <c r="D19" s="50">
        <v>20792.41</v>
      </c>
      <c r="E19" s="53"/>
      <c r="F19" s="54"/>
    </row>
    <row r="20" spans="1:6">
      <c r="A20" s="48">
        <v>16</v>
      </c>
      <c r="B20" s="49" t="s">
        <v>200</v>
      </c>
      <c r="C20" s="55">
        <v>1300</v>
      </c>
      <c r="D20" s="50"/>
      <c r="E20" s="53"/>
      <c r="F20" s="54"/>
    </row>
    <row r="21" spans="1:6">
      <c r="A21" s="48">
        <v>17</v>
      </c>
      <c r="B21" s="49" t="s">
        <v>201</v>
      </c>
      <c r="C21" s="55">
        <v>1300</v>
      </c>
      <c r="D21" s="50"/>
      <c r="E21" s="53"/>
      <c r="F21" s="54"/>
    </row>
    <row r="22" spans="1:6">
      <c r="A22" s="48">
        <v>18</v>
      </c>
      <c r="B22" s="49" t="s">
        <v>202</v>
      </c>
      <c r="C22" s="55">
        <v>28006</v>
      </c>
      <c r="D22" s="50"/>
      <c r="E22" s="53"/>
      <c r="F22" s="54"/>
    </row>
    <row r="23" spans="1:6">
      <c r="A23" s="48">
        <v>19</v>
      </c>
      <c r="B23" s="49" t="s">
        <v>203</v>
      </c>
      <c r="C23" s="55">
        <v>1140</v>
      </c>
      <c r="D23" s="50"/>
      <c r="E23" s="53"/>
      <c r="F23" s="54"/>
    </row>
    <row r="24" spans="1:6">
      <c r="A24" s="48">
        <v>20</v>
      </c>
      <c r="B24" s="49" t="s">
        <v>204</v>
      </c>
      <c r="C24" s="55">
        <v>114</v>
      </c>
      <c r="D24" s="50"/>
      <c r="E24" s="53"/>
      <c r="F24" s="54"/>
    </row>
    <row r="25" spans="1:6">
      <c r="A25" s="48">
        <v>21</v>
      </c>
      <c r="B25" s="49" t="s">
        <v>202</v>
      </c>
      <c r="C25" s="55">
        <v>740</v>
      </c>
      <c r="D25" s="50"/>
      <c r="E25" s="53"/>
      <c r="F25" s="54"/>
    </row>
    <row r="26" spans="1:6">
      <c r="A26" s="48"/>
      <c r="B26" s="49" t="s">
        <v>205</v>
      </c>
      <c r="C26" s="55"/>
      <c r="D26" s="50">
        <v>6437</v>
      </c>
      <c r="E26" s="53"/>
      <c r="F26" s="54"/>
    </row>
    <row r="27" spans="1:6">
      <c r="A27" s="48"/>
      <c r="B27" s="49" t="s">
        <v>206</v>
      </c>
      <c r="C27" s="55"/>
      <c r="D27" s="50">
        <v>7172</v>
      </c>
      <c r="E27" s="53"/>
      <c r="F27" s="54"/>
    </row>
    <row r="28" spans="1:6">
      <c r="A28" s="48"/>
      <c r="B28" s="49" t="s">
        <v>207</v>
      </c>
      <c r="C28" s="55"/>
      <c r="D28" s="50">
        <v>5100</v>
      </c>
      <c r="E28" s="53"/>
      <c r="F28" s="54"/>
    </row>
    <row r="29" spans="1:6">
      <c r="A29" s="48"/>
      <c r="B29" s="49" t="s">
        <v>208</v>
      </c>
      <c r="C29" s="55"/>
      <c r="D29" s="50">
        <v>4000.02</v>
      </c>
      <c r="E29" s="53"/>
      <c r="F29" s="54"/>
    </row>
    <row r="30" spans="1:6">
      <c r="A30" s="48">
        <v>22</v>
      </c>
      <c r="B30" s="49" t="s">
        <v>209</v>
      </c>
      <c r="C30" s="55"/>
      <c r="D30" s="50">
        <v>37230</v>
      </c>
      <c r="E30" s="53"/>
      <c r="F30" s="54"/>
    </row>
    <row r="31" spans="1:6">
      <c r="A31" s="48"/>
      <c r="B31" s="45" t="s">
        <v>210</v>
      </c>
      <c r="C31" s="56">
        <f>SUM(C5:C25)</f>
        <v>167210.65</v>
      </c>
      <c r="D31" s="57">
        <f>SUM(D5:D30)</f>
        <v>80731.429999999993</v>
      </c>
      <c r="E31" s="58" t="s">
        <v>211</v>
      </c>
      <c r="F31" s="59"/>
    </row>
    <row r="32" spans="1:6">
      <c r="A32" s="48">
        <v>23</v>
      </c>
      <c r="B32" s="49" t="s">
        <v>212</v>
      </c>
      <c r="C32" s="55">
        <v>22500</v>
      </c>
      <c r="D32" s="50"/>
      <c r="E32" s="58"/>
      <c r="F32" s="59"/>
    </row>
    <row r="33" spans="1:6">
      <c r="A33" s="48"/>
      <c r="B33" s="45" t="s">
        <v>210</v>
      </c>
      <c r="C33" s="56">
        <f>C32</f>
        <v>22500</v>
      </c>
      <c r="D33" s="57">
        <f>D32</f>
        <v>0</v>
      </c>
      <c r="E33" s="58" t="s">
        <v>213</v>
      </c>
      <c r="F33" s="59"/>
    </row>
    <row r="34" spans="1:6">
      <c r="A34" s="48">
        <v>24</v>
      </c>
      <c r="B34" s="49" t="s">
        <v>199</v>
      </c>
      <c r="C34" s="55">
        <f>100243+50</f>
        <v>100293</v>
      </c>
      <c r="D34" s="50">
        <v>10</v>
      </c>
      <c r="E34" s="53"/>
      <c r="F34" s="54"/>
    </row>
    <row r="35" spans="1:6">
      <c r="A35" s="48"/>
      <c r="B35" s="45" t="s">
        <v>210</v>
      </c>
      <c r="C35" s="56">
        <f>SUM(C34)</f>
        <v>100293</v>
      </c>
      <c r="D35" s="57">
        <f>D34</f>
        <v>10</v>
      </c>
      <c r="E35" s="60" t="s">
        <v>16</v>
      </c>
      <c r="F35" s="61"/>
    </row>
    <row r="36" spans="1:6">
      <c r="A36" s="48">
        <v>25</v>
      </c>
      <c r="B36" s="49" t="s">
        <v>214</v>
      </c>
      <c r="C36" s="50">
        <v>1000</v>
      </c>
      <c r="D36" s="50"/>
      <c r="E36" s="58"/>
      <c r="F36" s="59"/>
    </row>
    <row r="37" spans="1:6">
      <c r="A37" s="48">
        <v>26</v>
      </c>
      <c r="B37" s="49" t="s">
        <v>215</v>
      </c>
      <c r="C37" s="50">
        <v>3000</v>
      </c>
      <c r="D37" s="50"/>
      <c r="E37" s="58"/>
      <c r="F37" s="59"/>
    </row>
    <row r="38" spans="1:6">
      <c r="A38" s="48"/>
      <c r="B38" s="45" t="s">
        <v>210</v>
      </c>
      <c r="C38" s="56">
        <f>SUM(C36:C37)</f>
        <v>4000</v>
      </c>
      <c r="D38" s="57">
        <f>SUM(D36:D37)</f>
        <v>0</v>
      </c>
      <c r="E38" s="58" t="s">
        <v>61</v>
      </c>
      <c r="F38" s="59"/>
    </row>
    <row r="39" spans="1:6">
      <c r="A39" s="48">
        <v>27</v>
      </c>
      <c r="B39" s="49" t="s">
        <v>216</v>
      </c>
      <c r="C39" s="55">
        <v>1230</v>
      </c>
      <c r="D39" s="50"/>
      <c r="E39" s="60"/>
      <c r="F39" s="61"/>
    </row>
    <row r="40" spans="1:6">
      <c r="A40" s="48">
        <v>28</v>
      </c>
      <c r="B40" s="49" t="s">
        <v>217</v>
      </c>
      <c r="C40" s="55">
        <v>1000</v>
      </c>
      <c r="D40" s="50"/>
      <c r="E40" s="60"/>
      <c r="F40" s="61"/>
    </row>
    <row r="41" spans="1:6">
      <c r="A41" s="48">
        <v>29</v>
      </c>
      <c r="B41" s="49" t="s">
        <v>218</v>
      </c>
      <c r="C41" s="55">
        <v>1200</v>
      </c>
      <c r="D41" s="50"/>
      <c r="E41" s="60"/>
      <c r="F41" s="61"/>
    </row>
    <row r="42" spans="1:6">
      <c r="A42" s="48">
        <v>30</v>
      </c>
      <c r="B42" s="49" t="s">
        <v>219</v>
      </c>
      <c r="C42" s="55">
        <v>600</v>
      </c>
      <c r="D42" s="50"/>
      <c r="E42" s="60"/>
      <c r="F42" s="61"/>
    </row>
    <row r="43" spans="1:6">
      <c r="A43" s="48">
        <v>31</v>
      </c>
      <c r="B43" s="49" t="s">
        <v>220</v>
      </c>
      <c r="C43" s="55">
        <v>1200</v>
      </c>
      <c r="D43" s="50"/>
      <c r="E43" s="60"/>
      <c r="F43" s="61"/>
    </row>
    <row r="44" spans="1:6">
      <c r="A44" s="48">
        <v>32</v>
      </c>
      <c r="B44" s="49" t="s">
        <v>221</v>
      </c>
      <c r="C44" s="55">
        <v>1200</v>
      </c>
      <c r="D44" s="50"/>
      <c r="E44" s="60"/>
      <c r="F44" s="61"/>
    </row>
    <row r="45" spans="1:6">
      <c r="A45" s="48">
        <v>33</v>
      </c>
      <c r="B45" s="49" t="s">
        <v>222</v>
      </c>
      <c r="C45" s="55">
        <v>1000</v>
      </c>
      <c r="D45" s="50"/>
      <c r="E45" s="60"/>
      <c r="F45" s="61"/>
    </row>
    <row r="46" spans="1:6">
      <c r="A46" s="48">
        <v>34</v>
      </c>
      <c r="B46" s="49" t="s">
        <v>223</v>
      </c>
      <c r="C46" s="55">
        <v>4000</v>
      </c>
      <c r="D46" s="50"/>
      <c r="E46" s="60"/>
      <c r="F46" s="61"/>
    </row>
    <row r="47" spans="1:6">
      <c r="A47" s="48">
        <v>35</v>
      </c>
      <c r="B47" s="49" t="s">
        <v>224</v>
      </c>
      <c r="C47" s="55">
        <v>1200</v>
      </c>
      <c r="D47" s="50"/>
      <c r="E47" s="60"/>
      <c r="F47" s="61"/>
    </row>
    <row r="48" spans="1:6">
      <c r="A48" s="48">
        <v>36</v>
      </c>
      <c r="B48" s="49" t="s">
        <v>225</v>
      </c>
      <c r="C48" s="55">
        <v>1200</v>
      </c>
      <c r="D48" s="50"/>
      <c r="E48" s="60"/>
      <c r="F48" s="61"/>
    </row>
    <row r="49" spans="1:6">
      <c r="A49" s="48">
        <v>37</v>
      </c>
      <c r="B49" s="49" t="s">
        <v>226</v>
      </c>
      <c r="C49" s="55">
        <v>525</v>
      </c>
      <c r="D49" s="50"/>
      <c r="E49" s="60"/>
      <c r="F49" s="61"/>
    </row>
    <row r="50" spans="1:6">
      <c r="A50" s="48">
        <v>38</v>
      </c>
      <c r="B50" s="49" t="s">
        <v>227</v>
      </c>
      <c r="C50" s="55">
        <v>1000</v>
      </c>
      <c r="D50" s="50"/>
      <c r="E50" s="60"/>
      <c r="F50" s="61"/>
    </row>
    <row r="51" spans="1:6">
      <c r="A51" s="48">
        <v>39</v>
      </c>
      <c r="B51" s="49" t="s">
        <v>225</v>
      </c>
      <c r="C51" s="55">
        <v>1000</v>
      </c>
      <c r="D51" s="50"/>
      <c r="E51" s="60"/>
      <c r="F51" s="61"/>
    </row>
    <row r="52" spans="1:6">
      <c r="A52" s="48">
        <v>40</v>
      </c>
      <c r="B52" s="49" t="s">
        <v>228</v>
      </c>
      <c r="C52" s="55">
        <v>1000</v>
      </c>
      <c r="D52" s="50"/>
      <c r="E52" s="60"/>
      <c r="F52" s="61"/>
    </row>
    <row r="53" spans="1:6">
      <c r="A53" s="48">
        <v>41</v>
      </c>
      <c r="B53" s="49" t="s">
        <v>229</v>
      </c>
      <c r="C53" s="55">
        <v>1000</v>
      </c>
      <c r="D53" s="50"/>
      <c r="E53" s="60"/>
      <c r="F53" s="61"/>
    </row>
    <row r="54" spans="1:6">
      <c r="A54" s="48">
        <v>42</v>
      </c>
      <c r="B54" s="49" t="s">
        <v>230</v>
      </c>
      <c r="C54" s="55">
        <v>1000</v>
      </c>
      <c r="D54" s="50"/>
      <c r="E54" s="60"/>
      <c r="F54" s="61"/>
    </row>
    <row r="55" spans="1:6">
      <c r="A55" s="48">
        <v>43</v>
      </c>
      <c r="B55" s="49" t="s">
        <v>231</v>
      </c>
      <c r="C55" s="55">
        <v>1000</v>
      </c>
      <c r="D55" s="50"/>
      <c r="E55" s="60"/>
      <c r="F55" s="61"/>
    </row>
    <row r="56" spans="1:6">
      <c r="A56" s="48">
        <v>44</v>
      </c>
      <c r="B56" s="49" t="s">
        <v>232</v>
      </c>
      <c r="C56" s="55">
        <v>1000</v>
      </c>
      <c r="D56" s="50"/>
      <c r="E56" s="60"/>
      <c r="F56" s="61"/>
    </row>
    <row r="57" spans="1:6">
      <c r="A57" s="48">
        <v>45</v>
      </c>
      <c r="B57" s="49" t="s">
        <v>233</v>
      </c>
      <c r="C57" s="55">
        <v>1000</v>
      </c>
      <c r="D57" s="50"/>
      <c r="E57" s="60"/>
      <c r="F57" s="61"/>
    </row>
    <row r="58" spans="1:6">
      <c r="A58" s="48">
        <v>46</v>
      </c>
      <c r="B58" s="45" t="s">
        <v>210</v>
      </c>
      <c r="C58" s="57">
        <f>SUM(C39:C57)</f>
        <v>22355</v>
      </c>
      <c r="D58" s="57">
        <f>SUM(D39:D57)</f>
        <v>0</v>
      </c>
      <c r="E58" s="58" t="s">
        <v>234</v>
      </c>
      <c r="F58" s="59"/>
    </row>
    <row r="59" spans="1:6">
      <c r="A59" s="48">
        <v>47</v>
      </c>
      <c r="B59" s="49" t="s">
        <v>235</v>
      </c>
      <c r="C59" s="50">
        <v>200</v>
      </c>
      <c r="D59" s="50"/>
      <c r="E59" s="62"/>
      <c r="F59" s="62"/>
    </row>
    <row r="60" spans="1:6">
      <c r="A60" s="48">
        <v>48</v>
      </c>
      <c r="B60" s="49" t="s">
        <v>236</v>
      </c>
      <c r="C60" s="55">
        <v>2000</v>
      </c>
      <c r="D60" s="50"/>
      <c r="E60" s="62"/>
      <c r="F60" s="62"/>
    </row>
    <row r="61" spans="1:6">
      <c r="A61" s="48">
        <v>49</v>
      </c>
      <c r="B61" s="49" t="s">
        <v>237</v>
      </c>
      <c r="C61" s="55">
        <v>70</v>
      </c>
      <c r="D61" s="50"/>
      <c r="E61" s="63"/>
      <c r="F61" s="64"/>
    </row>
    <row r="62" spans="1:6">
      <c r="A62" s="48">
        <v>50</v>
      </c>
      <c r="B62" s="49" t="s">
        <v>238</v>
      </c>
      <c r="C62" s="55">
        <v>50</v>
      </c>
      <c r="D62" s="50">
        <v>130</v>
      </c>
      <c r="E62" s="65"/>
      <c r="F62" s="66"/>
    </row>
    <row r="63" spans="1:6">
      <c r="A63" s="48">
        <v>51</v>
      </c>
      <c r="B63" s="45" t="s">
        <v>210</v>
      </c>
      <c r="C63" s="56">
        <f>SUM(C59:C62)</f>
        <v>2320</v>
      </c>
      <c r="D63" s="57">
        <f>SUM(D59:D62)</f>
        <v>130</v>
      </c>
      <c r="E63" s="67" t="s">
        <v>239</v>
      </c>
      <c r="F63" s="67"/>
    </row>
    <row r="64" spans="1:6">
      <c r="A64" s="48">
        <v>52</v>
      </c>
      <c r="B64" s="49" t="s">
        <v>240</v>
      </c>
      <c r="C64" s="55">
        <v>16500</v>
      </c>
      <c r="D64" s="50"/>
      <c r="E64" s="68"/>
      <c r="F64" s="69"/>
    </row>
    <row r="65" spans="1:6">
      <c r="A65" s="48">
        <v>53</v>
      </c>
      <c r="B65" s="49" t="s">
        <v>241</v>
      </c>
      <c r="C65" s="55">
        <v>900</v>
      </c>
      <c r="D65" s="50"/>
      <c r="E65" s="68"/>
      <c r="F65" s="69"/>
    </row>
    <row r="66" spans="1:6">
      <c r="A66" s="48">
        <v>54</v>
      </c>
      <c r="B66" s="49" t="s">
        <v>242</v>
      </c>
      <c r="C66" s="55">
        <v>1300</v>
      </c>
      <c r="D66" s="50"/>
      <c r="E66" s="68"/>
      <c r="F66" s="69"/>
    </row>
    <row r="67" spans="1:6">
      <c r="A67" s="48">
        <v>55</v>
      </c>
      <c r="B67" s="49" t="s">
        <v>243</v>
      </c>
      <c r="C67" s="55">
        <v>1000</v>
      </c>
      <c r="D67" s="50"/>
      <c r="E67" s="68"/>
      <c r="F67" s="69"/>
    </row>
    <row r="68" spans="1:6">
      <c r="A68" s="48">
        <v>56</v>
      </c>
      <c r="B68" s="49" t="s">
        <v>244</v>
      </c>
      <c r="C68" s="55">
        <v>700</v>
      </c>
      <c r="D68" s="50"/>
      <c r="E68" s="68"/>
      <c r="F68" s="69"/>
    </row>
    <row r="69" spans="1:6">
      <c r="A69" s="48">
        <v>57</v>
      </c>
      <c r="B69" s="49" t="s">
        <v>245</v>
      </c>
      <c r="C69" s="55">
        <v>6000</v>
      </c>
      <c r="D69" s="50"/>
      <c r="E69" s="68"/>
      <c r="F69" s="69"/>
    </row>
    <row r="70" spans="1:6">
      <c r="A70" s="48">
        <v>58</v>
      </c>
      <c r="B70" s="49" t="s">
        <v>246</v>
      </c>
      <c r="C70" s="55">
        <v>1800</v>
      </c>
      <c r="D70" s="50"/>
      <c r="E70" s="68"/>
      <c r="F70" s="69"/>
    </row>
    <row r="71" spans="1:6">
      <c r="A71" s="48">
        <v>59</v>
      </c>
      <c r="B71" s="49" t="s">
        <v>247</v>
      </c>
      <c r="C71" s="55">
        <v>16600</v>
      </c>
      <c r="D71" s="50">
        <v>1200</v>
      </c>
      <c r="E71" s="68"/>
      <c r="F71" s="69"/>
    </row>
    <row r="72" spans="1:6">
      <c r="A72" s="48">
        <v>60</v>
      </c>
      <c r="B72" s="49" t="s">
        <v>248</v>
      </c>
      <c r="C72" s="55">
        <v>3000</v>
      </c>
      <c r="D72" s="50"/>
      <c r="E72" s="68"/>
      <c r="F72" s="69"/>
    </row>
    <row r="73" spans="1:6">
      <c r="A73" s="48">
        <v>61</v>
      </c>
      <c r="B73" s="49" t="s">
        <v>249</v>
      </c>
      <c r="C73" s="55">
        <v>2000</v>
      </c>
      <c r="D73" s="50"/>
      <c r="E73" s="68"/>
      <c r="F73" s="69"/>
    </row>
    <row r="74" spans="1:6">
      <c r="A74" s="48">
        <v>62</v>
      </c>
      <c r="B74" s="49" t="s">
        <v>250</v>
      </c>
      <c r="C74" s="55">
        <v>23280</v>
      </c>
      <c r="D74" s="50"/>
      <c r="E74" s="68"/>
      <c r="F74" s="69"/>
    </row>
    <row r="75" spans="1:6">
      <c r="A75" s="48">
        <v>63</v>
      </c>
      <c r="B75" s="49" t="s">
        <v>251</v>
      </c>
      <c r="C75" s="50">
        <v>200</v>
      </c>
      <c r="D75" s="50"/>
      <c r="E75" s="68"/>
      <c r="F75" s="69"/>
    </row>
    <row r="76" spans="1:6">
      <c r="A76" s="48">
        <v>64</v>
      </c>
      <c r="B76" s="49" t="s">
        <v>252</v>
      </c>
      <c r="C76" s="50">
        <v>3700</v>
      </c>
      <c r="D76" s="50"/>
      <c r="E76" s="68"/>
      <c r="F76" s="69"/>
    </row>
    <row r="77" spans="1:6">
      <c r="A77" s="48">
        <v>65</v>
      </c>
      <c r="B77" s="49" t="s">
        <v>253</v>
      </c>
      <c r="C77" s="50">
        <v>300</v>
      </c>
      <c r="D77" s="50"/>
      <c r="E77" s="68"/>
      <c r="F77" s="69"/>
    </row>
    <row r="78" spans="1:6">
      <c r="A78" s="48">
        <v>66</v>
      </c>
      <c r="B78" s="49" t="s">
        <v>254</v>
      </c>
      <c r="C78" s="55">
        <v>1950</v>
      </c>
      <c r="D78" s="50"/>
      <c r="E78" s="68"/>
      <c r="F78" s="69"/>
    </row>
    <row r="79" spans="1:6">
      <c r="A79" s="48">
        <v>67</v>
      </c>
      <c r="B79" s="49" t="s">
        <v>255</v>
      </c>
      <c r="C79" s="55">
        <v>10000</v>
      </c>
      <c r="D79" s="50"/>
      <c r="E79" s="68"/>
      <c r="F79" s="69"/>
    </row>
    <row r="80" spans="1:6">
      <c r="A80" s="48">
        <v>68</v>
      </c>
      <c r="B80" s="49" t="s">
        <v>256</v>
      </c>
      <c r="C80" s="55">
        <v>2200</v>
      </c>
      <c r="D80" s="50"/>
      <c r="E80" s="68"/>
      <c r="F80" s="69"/>
    </row>
    <row r="81" spans="1:6">
      <c r="A81" s="48">
        <v>69</v>
      </c>
      <c r="B81" s="49" t="s">
        <v>257</v>
      </c>
      <c r="C81" s="55">
        <v>1390</v>
      </c>
      <c r="D81" s="50"/>
      <c r="E81" s="68"/>
      <c r="F81" s="69"/>
    </row>
    <row r="82" spans="1:6">
      <c r="A82" s="48">
        <v>70</v>
      </c>
      <c r="B82" s="49" t="s">
        <v>258</v>
      </c>
      <c r="C82" s="55">
        <v>9900</v>
      </c>
      <c r="D82" s="50"/>
      <c r="E82" s="68"/>
      <c r="F82" s="69"/>
    </row>
    <row r="83" spans="1:6">
      <c r="A83" s="48">
        <v>71</v>
      </c>
      <c r="B83" s="49" t="s">
        <v>259</v>
      </c>
      <c r="C83" s="55">
        <v>300</v>
      </c>
      <c r="D83" s="50"/>
      <c r="E83" s="68"/>
      <c r="F83" s="69"/>
    </row>
    <row r="84" spans="1:6">
      <c r="A84" s="48">
        <v>72</v>
      </c>
      <c r="B84" s="49" t="s">
        <v>260</v>
      </c>
      <c r="C84" s="55">
        <v>300</v>
      </c>
      <c r="D84" s="50"/>
      <c r="E84" s="68"/>
      <c r="F84" s="69"/>
    </row>
    <row r="85" spans="1:6">
      <c r="A85" s="48">
        <v>73</v>
      </c>
      <c r="B85" s="49" t="s">
        <v>261</v>
      </c>
      <c r="C85" s="55">
        <v>4470</v>
      </c>
      <c r="D85" s="50"/>
      <c r="E85" s="68"/>
      <c r="F85" s="69"/>
    </row>
    <row r="86" spans="1:6">
      <c r="A86" s="48">
        <v>74</v>
      </c>
      <c r="B86" s="49" t="s">
        <v>262</v>
      </c>
      <c r="C86" s="55">
        <v>2500</v>
      </c>
      <c r="D86" s="50"/>
      <c r="E86" s="70"/>
      <c r="F86" s="71"/>
    </row>
    <row r="87" spans="1:6">
      <c r="A87" s="48">
        <v>75</v>
      </c>
      <c r="B87" s="49" t="s">
        <v>263</v>
      </c>
      <c r="C87" s="55">
        <v>700</v>
      </c>
      <c r="D87" s="50"/>
      <c r="E87" s="70"/>
      <c r="F87" s="71"/>
    </row>
    <row r="88" spans="1:6">
      <c r="A88" s="48">
        <v>76</v>
      </c>
      <c r="B88" s="49" t="s">
        <v>264</v>
      </c>
      <c r="C88" s="55">
        <v>140</v>
      </c>
      <c r="D88" s="50"/>
      <c r="E88" s="70"/>
      <c r="F88" s="71"/>
    </row>
    <row r="89" spans="1:6">
      <c r="A89" s="48">
        <v>77</v>
      </c>
      <c r="B89" s="49" t="s">
        <v>265</v>
      </c>
      <c r="C89" s="55">
        <v>500</v>
      </c>
      <c r="D89" s="50"/>
      <c r="E89" s="70"/>
      <c r="F89" s="71"/>
    </row>
    <row r="90" spans="1:6">
      <c r="A90" s="48">
        <v>78</v>
      </c>
      <c r="B90" s="49" t="s">
        <v>266</v>
      </c>
      <c r="C90" s="55">
        <v>1500</v>
      </c>
      <c r="D90" s="50"/>
      <c r="E90" s="70"/>
      <c r="F90" s="71"/>
    </row>
    <row r="91" spans="1:6">
      <c r="A91" s="48">
        <v>79</v>
      </c>
      <c r="B91" s="49" t="s">
        <v>267</v>
      </c>
      <c r="C91" s="55">
        <v>6000</v>
      </c>
      <c r="D91" s="50"/>
      <c r="E91" s="70"/>
      <c r="F91" s="71"/>
    </row>
    <row r="92" spans="1:6">
      <c r="A92" s="48">
        <v>80</v>
      </c>
      <c r="B92" s="49" t="s">
        <v>268</v>
      </c>
      <c r="C92" s="55">
        <v>100</v>
      </c>
      <c r="D92" s="50"/>
      <c r="E92" s="70"/>
      <c r="F92" s="71"/>
    </row>
    <row r="93" spans="1:6">
      <c r="A93" s="48">
        <v>81</v>
      </c>
      <c r="B93" s="49" t="s">
        <v>269</v>
      </c>
      <c r="C93" s="55">
        <v>200</v>
      </c>
      <c r="D93" s="50"/>
      <c r="E93" s="70"/>
      <c r="F93" s="71"/>
    </row>
    <row r="94" spans="1:6">
      <c r="A94" s="48">
        <v>82</v>
      </c>
      <c r="B94" s="49" t="s">
        <v>270</v>
      </c>
      <c r="C94" s="55">
        <v>500</v>
      </c>
      <c r="D94" s="50"/>
      <c r="E94" s="70"/>
      <c r="F94" s="71"/>
    </row>
    <row r="95" spans="1:6">
      <c r="A95" s="48">
        <v>83</v>
      </c>
      <c r="B95" s="49" t="s">
        <v>271</v>
      </c>
      <c r="C95" s="55">
        <v>2000</v>
      </c>
      <c r="D95" s="50"/>
      <c r="E95" s="70"/>
      <c r="F95" s="71"/>
    </row>
    <row r="96" spans="1:6">
      <c r="A96" s="48">
        <v>84</v>
      </c>
      <c r="B96" s="49" t="s">
        <v>272</v>
      </c>
      <c r="C96" s="55">
        <v>500</v>
      </c>
      <c r="D96" s="50"/>
      <c r="E96" s="70"/>
      <c r="F96" s="71"/>
    </row>
    <row r="97" spans="1:6">
      <c r="A97" s="48">
        <v>85</v>
      </c>
      <c r="B97" s="49" t="s">
        <v>273</v>
      </c>
      <c r="C97" s="55">
        <v>12000</v>
      </c>
      <c r="D97" s="50"/>
      <c r="E97" s="70"/>
      <c r="F97" s="71"/>
    </row>
    <row r="98" spans="1:6">
      <c r="A98" s="48">
        <v>86</v>
      </c>
      <c r="B98" s="49" t="s">
        <v>274</v>
      </c>
      <c r="C98" s="55">
        <v>500</v>
      </c>
      <c r="D98" s="50"/>
      <c r="E98" s="70"/>
      <c r="F98" s="71"/>
    </row>
    <row r="99" spans="1:6">
      <c r="A99" s="48">
        <v>87</v>
      </c>
      <c r="B99" s="49" t="s">
        <v>275</v>
      </c>
      <c r="C99" s="55">
        <v>500</v>
      </c>
      <c r="D99" s="50"/>
      <c r="E99" s="70"/>
      <c r="F99" s="71"/>
    </row>
    <row r="100" spans="1:6">
      <c r="A100" s="48">
        <v>88</v>
      </c>
      <c r="B100" s="49" t="s">
        <v>276</v>
      </c>
      <c r="C100" s="55">
        <v>10000</v>
      </c>
      <c r="D100" s="50"/>
      <c r="E100" s="70"/>
      <c r="F100" s="71"/>
    </row>
    <row r="101" spans="1:6">
      <c r="A101" s="48">
        <v>89</v>
      </c>
      <c r="B101" s="49" t="s">
        <v>277</v>
      </c>
      <c r="C101" s="55">
        <v>1000</v>
      </c>
      <c r="D101" s="50"/>
      <c r="E101" s="70"/>
      <c r="F101" s="71"/>
    </row>
    <row r="102" spans="1:6">
      <c r="A102" s="48">
        <v>90</v>
      </c>
      <c r="B102" s="49" t="s">
        <v>278</v>
      </c>
      <c r="C102" s="55">
        <v>202</v>
      </c>
      <c r="D102" s="50"/>
      <c r="E102" s="70"/>
      <c r="F102" s="71"/>
    </row>
    <row r="103" spans="1:6">
      <c r="A103" s="48">
        <v>91</v>
      </c>
      <c r="B103" s="49" t="s">
        <v>279</v>
      </c>
      <c r="C103" s="55">
        <v>3311</v>
      </c>
      <c r="D103" s="50"/>
      <c r="E103" s="70"/>
      <c r="F103" s="71"/>
    </row>
    <row r="104" spans="1:6">
      <c r="A104" s="48">
        <v>92</v>
      </c>
      <c r="B104" s="49" t="s">
        <v>280</v>
      </c>
      <c r="C104" s="55">
        <v>2000</v>
      </c>
      <c r="D104" s="50"/>
      <c r="E104" s="70"/>
      <c r="F104" s="71"/>
    </row>
    <row r="105" spans="1:6">
      <c r="A105" s="48">
        <v>93</v>
      </c>
      <c r="B105" s="49" t="s">
        <v>281</v>
      </c>
      <c r="C105" s="55">
        <v>700</v>
      </c>
      <c r="D105" s="50"/>
      <c r="E105" s="70"/>
      <c r="F105" s="71"/>
    </row>
    <row r="106" spans="1:6">
      <c r="A106" s="48">
        <v>94</v>
      </c>
      <c r="B106" s="49" t="s">
        <v>282</v>
      </c>
      <c r="C106" s="55">
        <v>3000</v>
      </c>
      <c r="D106" s="50"/>
      <c r="E106" s="70"/>
      <c r="F106" s="71"/>
    </row>
    <row r="107" spans="1:6">
      <c r="A107" s="48">
        <v>95</v>
      </c>
      <c r="B107" s="49" t="s">
        <v>283</v>
      </c>
      <c r="C107" s="55">
        <v>7500</v>
      </c>
      <c r="D107" s="50"/>
      <c r="E107" s="70"/>
      <c r="F107" s="71"/>
    </row>
    <row r="108" spans="1:6">
      <c r="A108" s="48">
        <v>96</v>
      </c>
      <c r="B108" s="49" t="s">
        <v>284</v>
      </c>
      <c r="C108" s="55">
        <v>6400</v>
      </c>
      <c r="D108" s="50"/>
      <c r="E108" s="70"/>
      <c r="F108" s="71"/>
    </row>
    <row r="109" spans="1:6">
      <c r="A109" s="48">
        <v>97</v>
      </c>
      <c r="B109" s="49" t="s">
        <v>285</v>
      </c>
      <c r="C109" s="55">
        <v>300</v>
      </c>
      <c r="D109" s="50"/>
      <c r="E109" s="70"/>
      <c r="F109" s="71"/>
    </row>
    <row r="110" spans="1:6">
      <c r="A110" s="48">
        <v>98</v>
      </c>
      <c r="B110" s="49" t="s">
        <v>286</v>
      </c>
      <c r="C110" s="55">
        <v>1000</v>
      </c>
      <c r="D110" s="50"/>
      <c r="E110" s="70"/>
      <c r="F110" s="71"/>
    </row>
    <row r="111" spans="1:6">
      <c r="A111" s="48">
        <v>99</v>
      </c>
      <c r="B111" s="49" t="s">
        <v>287</v>
      </c>
      <c r="C111" s="55">
        <v>1000</v>
      </c>
      <c r="D111" s="50"/>
      <c r="E111" s="70"/>
      <c r="F111" s="71"/>
    </row>
    <row r="112" spans="1:6">
      <c r="A112" s="48">
        <v>100</v>
      </c>
      <c r="B112" s="49" t="s">
        <v>288</v>
      </c>
      <c r="C112" s="55">
        <v>6000</v>
      </c>
      <c r="D112" s="50"/>
      <c r="E112" s="70"/>
      <c r="F112" s="71"/>
    </row>
    <row r="113" spans="1:6">
      <c r="A113" s="48">
        <v>101</v>
      </c>
      <c r="B113" s="49" t="s">
        <v>215</v>
      </c>
      <c r="C113" s="55">
        <v>12475.92</v>
      </c>
      <c r="D113" s="50"/>
      <c r="E113" s="70"/>
      <c r="F113" s="71"/>
    </row>
    <row r="114" spans="1:6">
      <c r="A114" s="48">
        <v>102</v>
      </c>
      <c r="B114" s="49" t="s">
        <v>289</v>
      </c>
      <c r="C114" s="55">
        <v>8076</v>
      </c>
      <c r="D114" s="50"/>
      <c r="E114" s="70"/>
      <c r="F114" s="71"/>
    </row>
    <row r="115" spans="1:6">
      <c r="A115" s="48">
        <v>103</v>
      </c>
      <c r="B115" s="49" t="s">
        <v>290</v>
      </c>
      <c r="C115" s="55">
        <v>5000</v>
      </c>
      <c r="D115" s="50"/>
      <c r="E115" s="70"/>
      <c r="F115" s="71"/>
    </row>
    <row r="116" spans="1:6">
      <c r="A116" s="48">
        <v>104</v>
      </c>
      <c r="B116" s="49" t="s">
        <v>291</v>
      </c>
      <c r="C116" s="55">
        <v>10800</v>
      </c>
      <c r="D116" s="50"/>
      <c r="E116" s="70"/>
      <c r="F116" s="71"/>
    </row>
    <row r="117" spans="1:6">
      <c r="A117" s="48">
        <v>105</v>
      </c>
      <c r="B117" s="49" t="s">
        <v>292</v>
      </c>
      <c r="C117" s="55">
        <v>3000</v>
      </c>
      <c r="D117" s="50"/>
      <c r="E117" s="70"/>
      <c r="F117" s="71"/>
    </row>
    <row r="118" spans="1:6">
      <c r="A118" s="48">
        <v>106</v>
      </c>
      <c r="B118" s="49" t="s">
        <v>293</v>
      </c>
      <c r="C118" s="55">
        <v>3333</v>
      </c>
      <c r="D118" s="50"/>
      <c r="E118" s="70"/>
      <c r="F118" s="71"/>
    </row>
    <row r="119" spans="1:6">
      <c r="A119" s="48">
        <v>107</v>
      </c>
      <c r="B119" s="49" t="s">
        <v>294</v>
      </c>
      <c r="C119" s="55">
        <v>1000</v>
      </c>
      <c r="D119" s="50"/>
      <c r="E119" s="70"/>
      <c r="F119" s="71"/>
    </row>
    <row r="120" spans="1:6">
      <c r="A120" s="48">
        <v>108</v>
      </c>
      <c r="B120" s="49" t="s">
        <v>295</v>
      </c>
      <c r="C120" s="55">
        <v>100</v>
      </c>
      <c r="D120" s="50"/>
      <c r="E120" s="70"/>
      <c r="F120" s="71"/>
    </row>
    <row r="121" spans="1:6">
      <c r="A121" s="48">
        <v>109</v>
      </c>
      <c r="B121" s="49" t="s">
        <v>296</v>
      </c>
      <c r="C121" s="55">
        <v>1500</v>
      </c>
      <c r="D121" s="50"/>
      <c r="E121" s="70"/>
      <c r="F121" s="71"/>
    </row>
    <row r="122" spans="1:6">
      <c r="A122" s="48">
        <v>110</v>
      </c>
      <c r="B122" s="49" t="s">
        <v>297</v>
      </c>
      <c r="C122" s="55">
        <v>2000</v>
      </c>
      <c r="D122" s="50"/>
      <c r="E122" s="70"/>
      <c r="F122" s="71"/>
    </row>
    <row r="123" spans="1:6">
      <c r="A123" s="48">
        <v>111</v>
      </c>
      <c r="B123" s="49" t="s">
        <v>298</v>
      </c>
      <c r="C123" s="55">
        <v>500</v>
      </c>
      <c r="D123" s="50"/>
      <c r="E123" s="70"/>
      <c r="F123" s="71"/>
    </row>
    <row r="124" spans="1:6">
      <c r="A124" s="48">
        <v>112</v>
      </c>
      <c r="B124" s="49" t="s">
        <v>299</v>
      </c>
      <c r="C124" s="55">
        <v>500</v>
      </c>
      <c r="D124" s="50"/>
      <c r="E124" s="70"/>
      <c r="F124" s="71"/>
    </row>
    <row r="125" spans="1:6">
      <c r="A125" s="48">
        <v>113</v>
      </c>
      <c r="B125" s="49" t="s">
        <v>300</v>
      </c>
      <c r="C125" s="55">
        <v>500</v>
      </c>
      <c r="D125" s="50"/>
      <c r="E125" s="70"/>
      <c r="F125" s="71"/>
    </row>
    <row r="126" spans="1:6">
      <c r="A126" s="48">
        <v>114</v>
      </c>
      <c r="B126" s="49" t="s">
        <v>301</v>
      </c>
      <c r="C126" s="55">
        <v>500</v>
      </c>
      <c r="D126" s="50"/>
      <c r="E126" s="70"/>
      <c r="F126" s="71"/>
    </row>
    <row r="127" spans="1:6">
      <c r="A127" s="48">
        <v>115</v>
      </c>
      <c r="B127" s="49" t="s">
        <v>302</v>
      </c>
      <c r="C127" s="55">
        <v>600</v>
      </c>
      <c r="D127" s="50"/>
      <c r="E127" s="70"/>
      <c r="F127" s="71"/>
    </row>
    <row r="128" spans="1:6">
      <c r="A128" s="48">
        <v>116</v>
      </c>
      <c r="B128" s="49" t="s">
        <v>303</v>
      </c>
      <c r="C128" s="55">
        <v>2099.34</v>
      </c>
      <c r="D128" s="50"/>
      <c r="E128" s="70"/>
      <c r="F128" s="71"/>
    </row>
    <row r="129" spans="1:6">
      <c r="A129" s="48">
        <v>117</v>
      </c>
      <c r="B129" s="49" t="s">
        <v>304</v>
      </c>
      <c r="C129" s="55">
        <v>1400</v>
      </c>
      <c r="D129" s="50"/>
      <c r="E129" s="70"/>
      <c r="F129" s="71"/>
    </row>
    <row r="130" spans="1:6">
      <c r="A130" s="48">
        <v>118</v>
      </c>
      <c r="B130" s="49" t="s">
        <v>305</v>
      </c>
      <c r="C130" s="55">
        <v>200</v>
      </c>
      <c r="D130" s="50"/>
      <c r="E130" s="70"/>
      <c r="F130" s="71"/>
    </row>
    <row r="131" spans="1:6">
      <c r="A131" s="48">
        <v>119</v>
      </c>
      <c r="B131" s="49" t="s">
        <v>306</v>
      </c>
      <c r="C131" s="55">
        <v>100</v>
      </c>
      <c r="D131" s="50"/>
      <c r="E131" s="70"/>
      <c r="F131" s="71"/>
    </row>
    <row r="132" spans="1:6">
      <c r="A132" s="48">
        <v>120</v>
      </c>
      <c r="B132" s="49" t="s">
        <v>307</v>
      </c>
      <c r="C132" s="55">
        <v>500</v>
      </c>
      <c r="D132" s="50"/>
      <c r="E132" s="70"/>
      <c r="F132" s="71"/>
    </row>
    <row r="133" spans="1:6">
      <c r="A133" s="48">
        <v>121</v>
      </c>
      <c r="B133" s="49" t="s">
        <v>308</v>
      </c>
      <c r="C133" s="55">
        <v>2000</v>
      </c>
      <c r="D133" s="50"/>
      <c r="E133" s="70"/>
      <c r="F133" s="71"/>
    </row>
    <row r="134" spans="1:6">
      <c r="A134" s="48">
        <v>122</v>
      </c>
      <c r="B134" s="49" t="s">
        <v>309</v>
      </c>
      <c r="C134" s="55">
        <v>2400</v>
      </c>
      <c r="D134" s="50"/>
      <c r="E134" s="70"/>
      <c r="F134" s="71"/>
    </row>
    <row r="135" spans="1:6">
      <c r="A135" s="48">
        <v>123</v>
      </c>
      <c r="B135" s="49" t="s">
        <v>310</v>
      </c>
      <c r="C135" s="55">
        <v>4000</v>
      </c>
      <c r="D135" s="50"/>
      <c r="E135" s="70"/>
      <c r="F135" s="71"/>
    </row>
    <row r="136" spans="1:6">
      <c r="A136" s="48">
        <v>124</v>
      </c>
      <c r="B136" s="49" t="s">
        <v>311</v>
      </c>
      <c r="C136" s="55">
        <v>3000</v>
      </c>
      <c r="D136" s="50"/>
      <c r="E136" s="70"/>
      <c r="F136" s="71"/>
    </row>
    <row r="137" spans="1:6">
      <c r="A137" s="48">
        <v>125</v>
      </c>
      <c r="B137" s="49" t="s">
        <v>312</v>
      </c>
      <c r="C137" s="55">
        <v>12000</v>
      </c>
      <c r="D137" s="50"/>
      <c r="E137" s="70"/>
      <c r="F137" s="71"/>
    </row>
    <row r="138" spans="1:6">
      <c r="A138" s="48">
        <v>126</v>
      </c>
      <c r="B138" s="49" t="s">
        <v>313</v>
      </c>
      <c r="C138" s="55">
        <v>24000</v>
      </c>
      <c r="D138" s="50"/>
      <c r="E138" s="70"/>
      <c r="F138" s="71"/>
    </row>
    <row r="139" spans="1:6">
      <c r="A139" s="48">
        <v>127</v>
      </c>
      <c r="B139" s="49" t="s">
        <v>314</v>
      </c>
      <c r="C139" s="50">
        <v>600</v>
      </c>
      <c r="D139" s="50"/>
      <c r="E139" s="70"/>
      <c r="F139" s="71"/>
    </row>
    <row r="140" spans="1:6">
      <c r="A140" s="48">
        <v>128</v>
      </c>
      <c r="B140" s="49" t="s">
        <v>315</v>
      </c>
      <c r="C140" s="50">
        <v>3000</v>
      </c>
      <c r="D140" s="50"/>
      <c r="E140" s="70"/>
      <c r="F140" s="71"/>
    </row>
    <row r="141" spans="1:6">
      <c r="A141" s="48">
        <v>129</v>
      </c>
      <c r="B141" s="49" t="s">
        <v>189</v>
      </c>
      <c r="C141" s="50">
        <v>100</v>
      </c>
      <c r="D141" s="50"/>
      <c r="E141" s="70"/>
      <c r="F141" s="71"/>
    </row>
    <row r="142" spans="1:6">
      <c r="A142" s="48">
        <v>130</v>
      </c>
      <c r="B142" s="49" t="s">
        <v>316</v>
      </c>
      <c r="C142" s="55">
        <v>4000</v>
      </c>
      <c r="D142" s="50"/>
      <c r="E142" s="70"/>
      <c r="F142" s="71"/>
    </row>
    <row r="143" spans="1:6">
      <c r="A143" s="48">
        <v>131</v>
      </c>
      <c r="B143" s="49" t="s">
        <v>300</v>
      </c>
      <c r="C143" s="55">
        <v>500</v>
      </c>
      <c r="D143" s="50"/>
      <c r="E143" s="70"/>
      <c r="F143" s="71"/>
    </row>
    <row r="144" spans="1:6">
      <c r="A144" s="48">
        <v>132</v>
      </c>
      <c r="B144" s="49" t="s">
        <v>317</v>
      </c>
      <c r="C144" s="55">
        <v>50</v>
      </c>
      <c r="D144" s="50"/>
      <c r="E144" s="72"/>
      <c r="F144" s="73"/>
    </row>
    <row r="145" spans="1:6">
      <c r="A145" s="48">
        <v>133</v>
      </c>
      <c r="B145" s="49" t="s">
        <v>318</v>
      </c>
      <c r="C145" s="55">
        <v>116</v>
      </c>
      <c r="D145" s="50"/>
      <c r="E145" s="72"/>
      <c r="F145" s="73"/>
    </row>
    <row r="146" spans="1:6">
      <c r="A146" s="48">
        <v>134</v>
      </c>
      <c r="B146" s="49" t="s">
        <v>319</v>
      </c>
      <c r="C146" s="55">
        <v>6000</v>
      </c>
      <c r="D146" s="50"/>
      <c r="E146" s="72"/>
      <c r="F146" s="73"/>
    </row>
    <row r="147" spans="1:6">
      <c r="A147" s="48">
        <v>135</v>
      </c>
      <c r="B147" s="49" t="s">
        <v>320</v>
      </c>
      <c r="C147" s="55">
        <v>800</v>
      </c>
      <c r="D147" s="50"/>
      <c r="E147" s="72"/>
      <c r="F147" s="73"/>
    </row>
    <row r="148" spans="1:6">
      <c r="A148" s="48">
        <v>136</v>
      </c>
      <c r="B148" s="49" t="s">
        <v>321</v>
      </c>
      <c r="C148" s="55">
        <v>223</v>
      </c>
      <c r="D148" s="50"/>
      <c r="E148" s="72"/>
      <c r="F148" s="73"/>
    </row>
    <row r="149" spans="1:6">
      <c r="A149" s="48">
        <v>137</v>
      </c>
      <c r="B149" s="49" t="s">
        <v>322</v>
      </c>
      <c r="C149" s="55">
        <v>1275.99</v>
      </c>
      <c r="D149" s="50"/>
      <c r="E149" s="72"/>
      <c r="F149" s="73"/>
    </row>
    <row r="150" spans="1:6">
      <c r="A150" s="48">
        <v>138</v>
      </c>
      <c r="B150" s="49" t="s">
        <v>288</v>
      </c>
      <c r="C150" s="55">
        <v>6000</v>
      </c>
      <c r="D150" s="50"/>
      <c r="E150" s="72"/>
      <c r="F150" s="73"/>
    </row>
    <row r="151" spans="1:6">
      <c r="A151" s="48">
        <v>139</v>
      </c>
      <c r="B151" s="49" t="s">
        <v>323</v>
      </c>
      <c r="C151" s="55">
        <v>413.1</v>
      </c>
      <c r="D151" s="50"/>
      <c r="E151" s="72"/>
      <c r="F151" s="73"/>
    </row>
    <row r="152" spans="1:6">
      <c r="A152" s="48">
        <v>140</v>
      </c>
      <c r="B152" s="49" t="s">
        <v>324</v>
      </c>
      <c r="C152" s="55">
        <v>1500</v>
      </c>
      <c r="D152" s="50"/>
      <c r="E152" s="72"/>
      <c r="F152" s="73"/>
    </row>
    <row r="153" spans="1:6">
      <c r="A153" s="48">
        <v>141</v>
      </c>
      <c r="B153" s="49" t="s">
        <v>325</v>
      </c>
      <c r="C153" s="55">
        <v>1000</v>
      </c>
      <c r="D153" s="50"/>
      <c r="E153" s="72"/>
      <c r="F153" s="73"/>
    </row>
    <row r="154" spans="1:6">
      <c r="A154" s="48">
        <v>142</v>
      </c>
      <c r="B154" s="49" t="s">
        <v>326</v>
      </c>
      <c r="C154" s="55">
        <v>1000</v>
      </c>
      <c r="D154" s="50"/>
      <c r="E154" s="72"/>
      <c r="F154" s="73"/>
    </row>
    <row r="155" spans="1:6">
      <c r="A155" s="48">
        <v>143</v>
      </c>
      <c r="B155" s="49" t="s">
        <v>327</v>
      </c>
      <c r="C155" s="55">
        <v>100</v>
      </c>
      <c r="D155" s="50"/>
      <c r="E155" s="72"/>
      <c r="F155" s="73"/>
    </row>
    <row r="156" spans="1:6">
      <c r="A156" s="48">
        <v>144</v>
      </c>
      <c r="B156" s="74" t="s">
        <v>210</v>
      </c>
      <c r="C156" s="56">
        <f>SUM(C64:C155)</f>
        <v>306105.34999999998</v>
      </c>
      <c r="D156" s="57">
        <f>SUM(D64:D155)</f>
        <v>1200</v>
      </c>
      <c r="E156" s="70" t="s">
        <v>328</v>
      </c>
      <c r="F156" s="71"/>
    </row>
    <row r="157" spans="1:6">
      <c r="A157" s="48">
        <v>145</v>
      </c>
      <c r="B157" s="75" t="s">
        <v>329</v>
      </c>
      <c r="C157" s="50">
        <v>500</v>
      </c>
      <c r="D157" s="50"/>
      <c r="E157" s="70"/>
      <c r="F157" s="71"/>
    </row>
    <row r="158" spans="1:6">
      <c r="A158" s="48">
        <v>146</v>
      </c>
      <c r="B158" s="75" t="s">
        <v>274</v>
      </c>
      <c r="C158" s="50">
        <v>500</v>
      </c>
      <c r="D158" s="50"/>
      <c r="E158" s="70"/>
      <c r="F158" s="71"/>
    </row>
    <row r="159" spans="1:6">
      <c r="A159" s="48">
        <v>147</v>
      </c>
      <c r="B159" s="75" t="s">
        <v>330</v>
      </c>
      <c r="C159" s="50">
        <v>500</v>
      </c>
      <c r="D159" s="50"/>
      <c r="E159" s="70"/>
      <c r="F159" s="71"/>
    </row>
    <row r="160" spans="1:6">
      <c r="A160" s="48">
        <v>148</v>
      </c>
      <c r="B160" s="49" t="s">
        <v>331</v>
      </c>
      <c r="C160" s="50">
        <v>1000</v>
      </c>
      <c r="D160" s="50"/>
      <c r="E160" s="70"/>
      <c r="F160" s="71"/>
    </row>
    <row r="161" spans="1:6">
      <c r="A161" s="48">
        <v>149</v>
      </c>
      <c r="B161" s="49" t="s">
        <v>332</v>
      </c>
      <c r="C161" s="50">
        <v>3000</v>
      </c>
      <c r="D161" s="50"/>
      <c r="E161" s="70"/>
      <c r="F161" s="71"/>
    </row>
    <row r="162" spans="1:6">
      <c r="A162" s="48">
        <v>150</v>
      </c>
      <c r="B162" s="49" t="s">
        <v>333</v>
      </c>
      <c r="C162" s="50">
        <v>1200</v>
      </c>
      <c r="D162" s="50"/>
      <c r="E162" s="70"/>
      <c r="F162" s="71"/>
    </row>
    <row r="163" spans="1:6">
      <c r="A163" s="48">
        <v>151</v>
      </c>
      <c r="B163" s="49" t="s">
        <v>334</v>
      </c>
      <c r="C163" s="50">
        <v>300</v>
      </c>
      <c r="D163" s="50"/>
      <c r="E163" s="70"/>
      <c r="F163" s="71"/>
    </row>
    <row r="164" spans="1:6">
      <c r="A164" s="48">
        <v>152</v>
      </c>
      <c r="B164" s="74" t="s">
        <v>210</v>
      </c>
      <c r="C164" s="56">
        <f>SUM(C157:C163)</f>
        <v>7000</v>
      </c>
      <c r="D164" s="57">
        <f>SUM(D157:D163)</f>
        <v>0</v>
      </c>
      <c r="E164" s="70" t="s">
        <v>62</v>
      </c>
      <c r="F164" s="71"/>
    </row>
    <row r="165" spans="1:6">
      <c r="A165" s="48">
        <v>153</v>
      </c>
      <c r="B165" s="75" t="s">
        <v>335</v>
      </c>
      <c r="C165" s="55">
        <v>500</v>
      </c>
      <c r="D165" s="50"/>
      <c r="E165" s="70"/>
      <c r="F165" s="71"/>
    </row>
    <row r="166" spans="1:6">
      <c r="A166" s="48">
        <v>154</v>
      </c>
      <c r="B166" s="49" t="s">
        <v>336</v>
      </c>
      <c r="C166" s="55">
        <v>5000</v>
      </c>
      <c r="D166" s="76"/>
      <c r="E166" s="70"/>
      <c r="F166" s="71"/>
    </row>
    <row r="167" spans="1:6">
      <c r="A167" s="48"/>
      <c r="B167" s="74" t="s">
        <v>210</v>
      </c>
      <c r="C167" s="56">
        <f>SUM(C165:C166)</f>
        <v>5500</v>
      </c>
      <c r="D167" s="57">
        <f>SUM(D165:D166)</f>
        <v>0</v>
      </c>
      <c r="E167" s="70" t="s">
        <v>337</v>
      </c>
      <c r="F167" s="71"/>
    </row>
    <row r="168" spans="1:6" ht="22.5">
      <c r="A168" s="48">
        <v>155</v>
      </c>
      <c r="B168" s="75" t="s">
        <v>238</v>
      </c>
      <c r="C168" s="56">
        <v>50</v>
      </c>
      <c r="D168" s="50">
        <v>10</v>
      </c>
      <c r="E168" s="70"/>
      <c r="F168" s="71"/>
    </row>
    <row r="169" spans="1:6">
      <c r="A169" s="48"/>
      <c r="B169" s="74" t="s">
        <v>338</v>
      </c>
      <c r="C169" s="56"/>
      <c r="D169" s="57">
        <v>10</v>
      </c>
      <c r="E169" s="70" t="s">
        <v>339</v>
      </c>
      <c r="F169" s="71"/>
    </row>
    <row r="170" spans="1:6">
      <c r="A170" s="48">
        <v>156</v>
      </c>
      <c r="B170" s="75" t="s">
        <v>303</v>
      </c>
      <c r="C170" s="50">
        <v>3000</v>
      </c>
      <c r="D170" s="50"/>
      <c r="E170" s="70"/>
      <c r="F170" s="71"/>
    </row>
    <row r="171" spans="1:6">
      <c r="A171" s="48">
        <v>157</v>
      </c>
      <c r="B171" s="75" t="s">
        <v>264</v>
      </c>
      <c r="C171" s="50">
        <v>2587.3200000000002</v>
      </c>
      <c r="D171" s="50"/>
      <c r="E171" s="70"/>
      <c r="F171" s="71"/>
    </row>
    <row r="172" spans="1:6">
      <c r="A172" s="48">
        <v>158</v>
      </c>
      <c r="B172" s="75" t="s">
        <v>340</v>
      </c>
      <c r="C172" s="50">
        <v>220</v>
      </c>
      <c r="D172" s="50"/>
      <c r="E172" s="70"/>
      <c r="F172" s="71"/>
    </row>
    <row r="173" spans="1:6">
      <c r="A173" s="48">
        <v>159</v>
      </c>
      <c r="B173" s="75" t="s">
        <v>341</v>
      </c>
      <c r="C173" s="55">
        <v>3000</v>
      </c>
      <c r="D173" s="50">
        <v>500</v>
      </c>
      <c r="E173" s="70"/>
      <c r="F173" s="71"/>
    </row>
    <row r="174" spans="1:6">
      <c r="A174" s="48">
        <v>160</v>
      </c>
      <c r="B174" s="75" t="s">
        <v>289</v>
      </c>
      <c r="C174" s="55">
        <v>124714.52</v>
      </c>
      <c r="D174" s="50">
        <v>27046</v>
      </c>
      <c r="E174" s="70"/>
      <c r="F174" s="71"/>
    </row>
    <row r="175" spans="1:6">
      <c r="A175" s="48">
        <v>161</v>
      </c>
      <c r="B175" s="75" t="s">
        <v>342</v>
      </c>
      <c r="C175" s="50">
        <v>100</v>
      </c>
      <c r="D175" s="50"/>
      <c r="E175" s="70"/>
      <c r="F175" s="71"/>
    </row>
    <row r="176" spans="1:6">
      <c r="A176" s="48">
        <v>162</v>
      </c>
      <c r="B176" s="75" t="s">
        <v>343</v>
      </c>
      <c r="C176" s="50">
        <v>10</v>
      </c>
      <c r="D176" s="50"/>
      <c r="E176" s="70"/>
      <c r="F176" s="71"/>
    </row>
    <row r="177" spans="1:6">
      <c r="A177" s="48">
        <v>163</v>
      </c>
      <c r="B177" s="75" t="s">
        <v>344</v>
      </c>
      <c r="C177" s="50">
        <v>100</v>
      </c>
      <c r="D177" s="50"/>
      <c r="E177" s="70"/>
      <c r="F177" s="71"/>
    </row>
    <row r="178" spans="1:6">
      <c r="A178" s="48">
        <v>164</v>
      </c>
      <c r="B178" s="75" t="s">
        <v>300</v>
      </c>
      <c r="C178" s="50">
        <v>1500</v>
      </c>
      <c r="D178" s="50"/>
      <c r="E178" s="70"/>
      <c r="F178" s="71"/>
    </row>
    <row r="179" spans="1:6">
      <c r="A179" s="48">
        <v>165</v>
      </c>
      <c r="B179" s="75" t="s">
        <v>345</v>
      </c>
      <c r="C179" s="50">
        <v>3000</v>
      </c>
      <c r="D179" s="50"/>
      <c r="E179" s="70"/>
      <c r="F179" s="71"/>
    </row>
    <row r="180" spans="1:6">
      <c r="A180" s="48">
        <v>166</v>
      </c>
      <c r="B180" s="75" t="s">
        <v>346</v>
      </c>
      <c r="C180" s="50">
        <v>5000</v>
      </c>
      <c r="D180" s="50"/>
      <c r="E180" s="70"/>
      <c r="F180" s="71"/>
    </row>
    <row r="181" spans="1:6">
      <c r="A181" s="48">
        <v>167</v>
      </c>
      <c r="B181" s="75" t="s">
        <v>347</v>
      </c>
      <c r="C181" s="50">
        <v>3500</v>
      </c>
      <c r="D181" s="50"/>
      <c r="E181" s="70"/>
      <c r="F181" s="71"/>
    </row>
    <row r="182" spans="1:6">
      <c r="A182" s="48">
        <v>168</v>
      </c>
      <c r="B182" s="75" t="s">
        <v>348</v>
      </c>
      <c r="C182" s="50">
        <v>300</v>
      </c>
      <c r="D182" s="50"/>
      <c r="E182" s="70"/>
      <c r="F182" s="71"/>
    </row>
    <row r="183" spans="1:6">
      <c r="A183" s="48">
        <v>169</v>
      </c>
      <c r="B183" s="75" t="s">
        <v>257</v>
      </c>
      <c r="C183" s="50">
        <v>200</v>
      </c>
      <c r="D183" s="50"/>
      <c r="E183" s="70"/>
      <c r="F183" s="71"/>
    </row>
    <row r="184" spans="1:6">
      <c r="A184" s="48">
        <v>170</v>
      </c>
      <c r="B184" s="75" t="s">
        <v>349</v>
      </c>
      <c r="C184" s="50">
        <v>200</v>
      </c>
      <c r="D184" s="50"/>
      <c r="E184" s="70"/>
      <c r="F184" s="71"/>
    </row>
    <row r="185" spans="1:6">
      <c r="A185" s="48">
        <v>171</v>
      </c>
      <c r="B185" s="75" t="s">
        <v>350</v>
      </c>
      <c r="C185" s="55">
        <v>10000</v>
      </c>
      <c r="D185" s="50"/>
      <c r="E185" s="70"/>
      <c r="F185" s="71"/>
    </row>
    <row r="186" spans="1:6">
      <c r="A186" s="48">
        <v>172</v>
      </c>
      <c r="B186" s="75" t="s">
        <v>250</v>
      </c>
      <c r="C186" s="50">
        <v>155100</v>
      </c>
      <c r="D186" s="50"/>
      <c r="E186" s="70"/>
      <c r="F186" s="71"/>
    </row>
    <row r="187" spans="1:6">
      <c r="A187" s="48">
        <v>173</v>
      </c>
      <c r="B187" s="75" t="s">
        <v>351</v>
      </c>
      <c r="C187" s="50">
        <v>250</v>
      </c>
      <c r="D187" s="50"/>
      <c r="E187" s="70"/>
      <c r="F187" s="71"/>
    </row>
    <row r="188" spans="1:6">
      <c r="A188" s="48">
        <v>174</v>
      </c>
      <c r="B188" s="75" t="s">
        <v>352</v>
      </c>
      <c r="C188" s="50">
        <v>300</v>
      </c>
      <c r="D188" s="50"/>
      <c r="E188" s="70"/>
      <c r="F188" s="71"/>
    </row>
    <row r="189" spans="1:6">
      <c r="A189" s="48">
        <v>175</v>
      </c>
      <c r="B189" s="75" t="s">
        <v>353</v>
      </c>
      <c r="C189" s="50">
        <v>100</v>
      </c>
      <c r="D189" s="50"/>
      <c r="E189" s="70"/>
      <c r="F189" s="71"/>
    </row>
    <row r="190" spans="1:6">
      <c r="A190" s="48">
        <v>176</v>
      </c>
      <c r="B190" s="75" t="s">
        <v>275</v>
      </c>
      <c r="C190" s="50">
        <v>800</v>
      </c>
      <c r="D190" s="50"/>
      <c r="E190" s="70"/>
      <c r="F190" s="71"/>
    </row>
    <row r="191" spans="1:6">
      <c r="A191" s="48">
        <v>177</v>
      </c>
      <c r="B191" s="75" t="s">
        <v>354</v>
      </c>
      <c r="C191" s="50">
        <v>1000</v>
      </c>
      <c r="D191" s="50"/>
      <c r="E191" s="70"/>
      <c r="F191" s="71"/>
    </row>
    <row r="192" spans="1:6" ht="22.5">
      <c r="A192" s="48">
        <v>178</v>
      </c>
      <c r="B192" s="75" t="s">
        <v>199</v>
      </c>
      <c r="C192" s="50">
        <v>382.8</v>
      </c>
      <c r="D192" s="50"/>
      <c r="E192" s="70"/>
      <c r="F192" s="71"/>
    </row>
    <row r="193" spans="1:6">
      <c r="A193" s="48">
        <v>179</v>
      </c>
      <c r="B193" s="75" t="s">
        <v>355</v>
      </c>
      <c r="C193" s="50">
        <v>1000</v>
      </c>
      <c r="D193" s="50"/>
      <c r="E193" s="70"/>
      <c r="F193" s="71"/>
    </row>
    <row r="194" spans="1:6">
      <c r="A194" s="48">
        <v>180</v>
      </c>
      <c r="B194" s="75" t="s">
        <v>356</v>
      </c>
      <c r="C194" s="50">
        <v>3000</v>
      </c>
      <c r="D194" s="50"/>
      <c r="E194" s="70"/>
      <c r="F194" s="71"/>
    </row>
    <row r="195" spans="1:6">
      <c r="A195" s="48">
        <v>181</v>
      </c>
      <c r="B195" s="75" t="s">
        <v>357</v>
      </c>
      <c r="C195" s="50">
        <v>1200</v>
      </c>
      <c r="D195" s="50"/>
      <c r="E195" s="70"/>
      <c r="F195" s="71"/>
    </row>
    <row r="196" spans="1:6">
      <c r="A196" s="48">
        <v>182</v>
      </c>
      <c r="B196" s="75" t="s">
        <v>358</v>
      </c>
      <c r="C196" s="50">
        <v>25</v>
      </c>
      <c r="D196" s="50"/>
      <c r="E196" s="70"/>
      <c r="F196" s="71"/>
    </row>
    <row r="197" spans="1:6">
      <c r="A197" s="48">
        <v>183</v>
      </c>
      <c r="B197" s="75" t="s">
        <v>359</v>
      </c>
      <c r="C197" s="50">
        <v>100</v>
      </c>
      <c r="D197" s="50"/>
      <c r="E197" s="70"/>
      <c r="F197" s="71"/>
    </row>
    <row r="198" spans="1:6" ht="45">
      <c r="A198" s="48">
        <v>184</v>
      </c>
      <c r="B198" s="75" t="s">
        <v>360</v>
      </c>
      <c r="C198" s="50">
        <v>1000</v>
      </c>
      <c r="D198" s="50"/>
      <c r="E198" s="70"/>
      <c r="F198" s="71"/>
    </row>
    <row r="199" spans="1:6">
      <c r="A199" s="48">
        <v>185</v>
      </c>
      <c r="B199" s="75" t="s">
        <v>361</v>
      </c>
      <c r="C199" s="50">
        <v>100</v>
      </c>
      <c r="D199" s="50"/>
      <c r="E199" s="70"/>
      <c r="F199" s="71"/>
    </row>
    <row r="200" spans="1:6">
      <c r="A200" s="48">
        <v>186</v>
      </c>
      <c r="B200" s="75" t="s">
        <v>362</v>
      </c>
      <c r="C200" s="50">
        <v>50</v>
      </c>
      <c r="D200" s="50"/>
      <c r="E200" s="70"/>
      <c r="F200" s="71"/>
    </row>
    <row r="201" spans="1:6">
      <c r="A201" s="48">
        <v>187</v>
      </c>
      <c r="B201" s="75" t="s">
        <v>363</v>
      </c>
      <c r="C201" s="50">
        <v>1000</v>
      </c>
      <c r="D201" s="50"/>
      <c r="E201" s="70"/>
      <c r="F201" s="71"/>
    </row>
    <row r="202" spans="1:6">
      <c r="A202" s="48">
        <v>188</v>
      </c>
      <c r="B202" s="75" t="s">
        <v>189</v>
      </c>
      <c r="C202" s="50">
        <v>100</v>
      </c>
      <c r="D202" s="50"/>
      <c r="E202" s="70"/>
      <c r="F202" s="71"/>
    </row>
    <row r="203" spans="1:6">
      <c r="A203" s="48">
        <v>189</v>
      </c>
      <c r="B203" s="75" t="s">
        <v>364</v>
      </c>
      <c r="C203" s="50">
        <v>6000</v>
      </c>
      <c r="D203" s="50"/>
      <c r="E203" s="70"/>
      <c r="F203" s="71"/>
    </row>
    <row r="204" spans="1:6">
      <c r="A204" s="48">
        <v>190</v>
      </c>
      <c r="B204" s="75" t="s">
        <v>190</v>
      </c>
      <c r="C204" s="50">
        <v>300</v>
      </c>
      <c r="D204" s="50"/>
      <c r="E204" s="70"/>
      <c r="F204" s="71"/>
    </row>
    <row r="205" spans="1:6">
      <c r="A205" s="48">
        <v>191</v>
      </c>
      <c r="B205" s="75" t="s">
        <v>365</v>
      </c>
      <c r="C205" s="50">
        <v>670</v>
      </c>
      <c r="D205" s="50"/>
      <c r="E205" s="70"/>
      <c r="F205" s="71"/>
    </row>
    <row r="206" spans="1:6">
      <c r="A206" s="48">
        <v>192</v>
      </c>
      <c r="B206" s="75" t="s">
        <v>366</v>
      </c>
      <c r="C206" s="50">
        <v>1000</v>
      </c>
      <c r="D206" s="50"/>
      <c r="E206" s="70"/>
      <c r="F206" s="71"/>
    </row>
    <row r="207" spans="1:6">
      <c r="A207" s="48">
        <v>193</v>
      </c>
      <c r="B207" s="75" t="s">
        <v>304</v>
      </c>
      <c r="C207" s="50">
        <v>2300</v>
      </c>
      <c r="D207" s="50"/>
      <c r="E207" s="70"/>
      <c r="F207" s="71"/>
    </row>
    <row r="208" spans="1:6">
      <c r="A208" s="48">
        <v>194</v>
      </c>
      <c r="B208" s="75" t="s">
        <v>248</v>
      </c>
      <c r="C208" s="50">
        <v>5900</v>
      </c>
      <c r="D208" s="50">
        <v>1000</v>
      </c>
      <c r="E208" s="77"/>
      <c r="F208" s="78"/>
    </row>
    <row r="209" spans="1:6">
      <c r="A209" s="48">
        <v>195</v>
      </c>
      <c r="B209" s="75" t="s">
        <v>274</v>
      </c>
      <c r="C209" s="50">
        <v>1000</v>
      </c>
      <c r="D209" s="50"/>
      <c r="E209" s="77"/>
      <c r="F209" s="78"/>
    </row>
    <row r="210" spans="1:6">
      <c r="A210" s="48">
        <v>196</v>
      </c>
      <c r="B210" s="75" t="s">
        <v>367</v>
      </c>
      <c r="C210" s="50">
        <v>300</v>
      </c>
      <c r="D210" s="50"/>
      <c r="E210" s="79"/>
      <c r="F210" s="80"/>
    </row>
    <row r="211" spans="1:6">
      <c r="A211" s="48">
        <v>197</v>
      </c>
      <c r="B211" s="75" t="s">
        <v>368</v>
      </c>
      <c r="C211" s="50">
        <v>0.03</v>
      </c>
      <c r="D211" s="50"/>
      <c r="E211" s="79"/>
      <c r="F211" s="80"/>
    </row>
    <row r="212" spans="1:6">
      <c r="A212" s="48">
        <v>198</v>
      </c>
      <c r="B212" s="75" t="s">
        <v>369</v>
      </c>
      <c r="C212" s="50">
        <v>355</v>
      </c>
      <c r="D212" s="50"/>
      <c r="E212" s="79"/>
      <c r="F212" s="80"/>
    </row>
    <row r="213" spans="1:6">
      <c r="A213" s="48">
        <v>199</v>
      </c>
      <c r="B213" s="75" t="s">
        <v>370</v>
      </c>
      <c r="C213" s="50">
        <v>1000</v>
      </c>
      <c r="D213" s="50"/>
      <c r="E213" s="79"/>
      <c r="F213" s="80"/>
    </row>
    <row r="214" spans="1:6">
      <c r="A214" s="48">
        <v>200</v>
      </c>
      <c r="B214" s="75" t="s">
        <v>371</v>
      </c>
      <c r="C214" s="50">
        <v>500</v>
      </c>
      <c r="D214" s="50"/>
      <c r="E214" s="79"/>
      <c r="F214" s="80"/>
    </row>
    <row r="215" spans="1:6">
      <c r="A215" s="48">
        <v>201</v>
      </c>
      <c r="B215" s="75" t="s">
        <v>372</v>
      </c>
      <c r="C215" s="50">
        <v>1000</v>
      </c>
      <c r="D215" s="50"/>
      <c r="E215" s="79"/>
      <c r="F215" s="80"/>
    </row>
    <row r="216" spans="1:6">
      <c r="A216" s="48">
        <v>202</v>
      </c>
      <c r="B216" s="75" t="s">
        <v>373</v>
      </c>
      <c r="C216" s="50">
        <v>80</v>
      </c>
      <c r="D216" s="50"/>
      <c r="E216" s="79"/>
      <c r="F216" s="80"/>
    </row>
    <row r="217" spans="1:6">
      <c r="A217" s="48">
        <v>203</v>
      </c>
      <c r="B217" s="75" t="s">
        <v>374</v>
      </c>
      <c r="C217" s="50">
        <v>2000</v>
      </c>
      <c r="D217" s="50"/>
      <c r="E217" s="79"/>
      <c r="F217" s="80"/>
    </row>
    <row r="218" spans="1:6">
      <c r="A218" s="48">
        <v>204</v>
      </c>
      <c r="B218" s="75" t="s">
        <v>375</v>
      </c>
      <c r="C218" s="50">
        <v>558</v>
      </c>
      <c r="D218" s="50"/>
      <c r="E218" s="79"/>
      <c r="F218" s="80"/>
    </row>
    <row r="219" spans="1:6">
      <c r="A219" s="48">
        <v>205</v>
      </c>
      <c r="B219" s="75" t="s">
        <v>376</v>
      </c>
      <c r="C219" s="50">
        <v>10000</v>
      </c>
      <c r="D219" s="50"/>
      <c r="E219" s="79"/>
      <c r="F219" s="80"/>
    </row>
    <row r="220" spans="1:6">
      <c r="A220" s="48">
        <v>206</v>
      </c>
      <c r="B220" s="75" t="s">
        <v>377</v>
      </c>
      <c r="C220" s="50">
        <v>5000</v>
      </c>
      <c r="D220" s="50"/>
      <c r="E220" s="79"/>
      <c r="F220" s="80"/>
    </row>
    <row r="221" spans="1:6">
      <c r="A221" s="48">
        <v>207</v>
      </c>
      <c r="B221" s="75" t="s">
        <v>378</v>
      </c>
      <c r="C221" s="50">
        <v>12000</v>
      </c>
      <c r="D221" s="50"/>
      <c r="E221" s="79"/>
      <c r="F221" s="80"/>
    </row>
    <row r="222" spans="1:6">
      <c r="A222" s="48">
        <v>208</v>
      </c>
      <c r="B222" s="75" t="s">
        <v>240</v>
      </c>
      <c r="C222" s="50">
        <v>7500</v>
      </c>
      <c r="D222" s="50"/>
      <c r="E222" s="79"/>
      <c r="F222" s="80"/>
    </row>
    <row r="223" spans="1:6">
      <c r="A223" s="48">
        <v>209</v>
      </c>
      <c r="B223" s="75" t="s">
        <v>379</v>
      </c>
      <c r="C223" s="50">
        <v>2000</v>
      </c>
      <c r="D223" s="50"/>
      <c r="E223" s="79"/>
      <c r="F223" s="80"/>
    </row>
    <row r="224" spans="1:6">
      <c r="A224" s="48">
        <v>210</v>
      </c>
      <c r="B224" s="75" t="s">
        <v>380</v>
      </c>
      <c r="C224" s="50">
        <v>7000</v>
      </c>
      <c r="D224" s="50"/>
      <c r="E224" s="79"/>
      <c r="F224" s="80"/>
    </row>
    <row r="225" spans="1:6">
      <c r="A225" s="48">
        <v>211</v>
      </c>
      <c r="B225" s="75" t="s">
        <v>381</v>
      </c>
      <c r="C225" s="50">
        <v>800</v>
      </c>
      <c r="D225" s="50"/>
      <c r="E225" s="79"/>
      <c r="F225" s="80"/>
    </row>
    <row r="226" spans="1:6">
      <c r="A226" s="48">
        <v>212</v>
      </c>
      <c r="B226" s="75" t="s">
        <v>382</v>
      </c>
      <c r="C226" s="50">
        <v>110</v>
      </c>
      <c r="D226" s="50"/>
      <c r="E226" s="79"/>
      <c r="F226" s="80"/>
    </row>
    <row r="227" spans="1:6">
      <c r="A227" s="48">
        <v>213</v>
      </c>
      <c r="B227" s="75" t="s">
        <v>322</v>
      </c>
      <c r="C227" s="50">
        <v>1624.22</v>
      </c>
      <c r="D227" s="50"/>
      <c r="E227" s="79"/>
      <c r="F227" s="80"/>
    </row>
    <row r="228" spans="1:6">
      <c r="A228" s="48">
        <v>214</v>
      </c>
      <c r="B228" s="75" t="s">
        <v>383</v>
      </c>
      <c r="C228" s="50">
        <v>10000</v>
      </c>
      <c r="D228" s="50"/>
      <c r="E228" s="79"/>
      <c r="F228" s="80"/>
    </row>
    <row r="229" spans="1:6">
      <c r="A229" s="48">
        <v>215</v>
      </c>
      <c r="B229" s="75" t="s">
        <v>384</v>
      </c>
      <c r="C229" s="50">
        <v>1200</v>
      </c>
      <c r="D229" s="50"/>
      <c r="E229" s="79"/>
      <c r="F229" s="80"/>
    </row>
    <row r="230" spans="1:6">
      <c r="A230" s="48">
        <v>216</v>
      </c>
      <c r="B230" s="75" t="s">
        <v>321</v>
      </c>
      <c r="C230" s="50">
        <v>7213</v>
      </c>
      <c r="D230" s="50"/>
      <c r="E230" s="79"/>
      <c r="F230" s="80"/>
    </row>
    <row r="231" spans="1:6" ht="22.5">
      <c r="A231" s="48">
        <v>217</v>
      </c>
      <c r="B231" s="75" t="s">
        <v>385</v>
      </c>
      <c r="C231" s="50">
        <v>1000</v>
      </c>
      <c r="D231" s="50"/>
      <c r="E231" s="79"/>
      <c r="F231" s="80"/>
    </row>
    <row r="232" spans="1:6">
      <c r="A232" s="48">
        <v>218</v>
      </c>
      <c r="B232" s="75" t="s">
        <v>386</v>
      </c>
      <c r="C232" s="50">
        <v>180</v>
      </c>
      <c r="D232" s="50"/>
      <c r="E232" s="79"/>
      <c r="F232" s="80"/>
    </row>
    <row r="233" spans="1:6">
      <c r="A233" s="48">
        <v>219</v>
      </c>
      <c r="B233" s="75" t="s">
        <v>387</v>
      </c>
      <c r="C233" s="50">
        <v>1000</v>
      </c>
      <c r="D233" s="50"/>
      <c r="E233" s="79"/>
      <c r="F233" s="80"/>
    </row>
    <row r="234" spans="1:6">
      <c r="A234" s="48">
        <v>220</v>
      </c>
      <c r="B234" s="75" t="s">
        <v>388</v>
      </c>
      <c r="C234" s="50">
        <v>4000</v>
      </c>
      <c r="D234" s="50"/>
      <c r="E234" s="79"/>
      <c r="F234" s="80"/>
    </row>
    <row r="235" spans="1:6">
      <c r="A235" s="48">
        <v>221</v>
      </c>
      <c r="B235" s="75" t="s">
        <v>389</v>
      </c>
      <c r="C235" s="50">
        <v>200</v>
      </c>
      <c r="D235" s="50"/>
      <c r="E235" s="79"/>
      <c r="F235" s="80"/>
    </row>
    <row r="236" spans="1:6" ht="22.5">
      <c r="A236" s="48">
        <v>222</v>
      </c>
      <c r="B236" s="75" t="s">
        <v>390</v>
      </c>
      <c r="C236" s="50">
        <v>72</v>
      </c>
      <c r="D236" s="50"/>
      <c r="E236" s="79"/>
      <c r="F236" s="80"/>
    </row>
    <row r="237" spans="1:6">
      <c r="A237" s="48">
        <v>223</v>
      </c>
      <c r="B237" s="75" t="s">
        <v>255</v>
      </c>
      <c r="C237" s="50">
        <v>6000</v>
      </c>
      <c r="D237" s="50"/>
      <c r="E237" s="79"/>
      <c r="F237" s="80"/>
    </row>
    <row r="238" spans="1:6">
      <c r="A238" s="48">
        <v>224</v>
      </c>
      <c r="B238" s="75" t="s">
        <v>391</v>
      </c>
      <c r="C238" s="50">
        <v>50</v>
      </c>
      <c r="D238" s="50"/>
      <c r="E238" s="79"/>
      <c r="F238" s="80"/>
    </row>
    <row r="239" spans="1:6">
      <c r="A239" s="48">
        <v>225</v>
      </c>
      <c r="B239" s="75" t="s">
        <v>392</v>
      </c>
      <c r="C239" s="50">
        <v>2016</v>
      </c>
      <c r="D239" s="50"/>
      <c r="E239" s="79"/>
      <c r="F239" s="80"/>
    </row>
    <row r="240" spans="1:6">
      <c r="A240" s="48">
        <v>226</v>
      </c>
      <c r="B240" s="75" t="s">
        <v>393</v>
      </c>
      <c r="C240" s="50">
        <v>61530</v>
      </c>
      <c r="D240" s="50"/>
      <c r="E240" s="79"/>
      <c r="F240" s="80"/>
    </row>
    <row r="241" spans="1:6">
      <c r="A241" s="48">
        <v>227</v>
      </c>
      <c r="B241" s="75" t="s">
        <v>394</v>
      </c>
      <c r="C241" s="50">
        <v>20000</v>
      </c>
      <c r="D241" s="50"/>
      <c r="E241" s="79"/>
      <c r="F241" s="80"/>
    </row>
    <row r="242" spans="1:6">
      <c r="A242" s="48">
        <v>228</v>
      </c>
      <c r="B242" s="75" t="s">
        <v>395</v>
      </c>
      <c r="C242" s="50">
        <v>100</v>
      </c>
      <c r="D242" s="50"/>
      <c r="E242" s="79"/>
      <c r="F242" s="80"/>
    </row>
    <row r="243" spans="1:6" ht="22.5">
      <c r="A243" s="48">
        <v>229</v>
      </c>
      <c r="B243" s="75" t="s">
        <v>396</v>
      </c>
      <c r="C243" s="50">
        <v>520.70000000000005</v>
      </c>
      <c r="D243" s="50"/>
      <c r="E243" s="79"/>
      <c r="F243" s="80"/>
    </row>
    <row r="244" spans="1:6" ht="22.5">
      <c r="A244" s="48">
        <v>230</v>
      </c>
      <c r="B244" s="75" t="s">
        <v>397</v>
      </c>
      <c r="C244" s="50">
        <v>180</v>
      </c>
      <c r="D244" s="50"/>
      <c r="E244" s="79"/>
      <c r="F244" s="80"/>
    </row>
    <row r="245" spans="1:6">
      <c r="A245" s="48">
        <v>231</v>
      </c>
      <c r="B245" s="75" t="s">
        <v>398</v>
      </c>
      <c r="C245" s="50">
        <v>450</v>
      </c>
      <c r="D245" s="50"/>
      <c r="E245" s="79"/>
      <c r="F245" s="80"/>
    </row>
    <row r="246" spans="1:6">
      <c r="A246" s="48">
        <v>232</v>
      </c>
      <c r="B246" s="75" t="s">
        <v>399</v>
      </c>
      <c r="C246" s="50">
        <v>350</v>
      </c>
      <c r="D246" s="50"/>
      <c r="E246" s="79"/>
      <c r="F246" s="80"/>
    </row>
    <row r="247" spans="1:6">
      <c r="A247" s="48">
        <v>233</v>
      </c>
      <c r="B247" s="75" t="s">
        <v>400</v>
      </c>
      <c r="C247" s="50">
        <v>50000</v>
      </c>
      <c r="D247" s="50"/>
      <c r="E247" s="79"/>
      <c r="F247" s="80"/>
    </row>
    <row r="248" spans="1:6" ht="33.75">
      <c r="A248" s="48">
        <v>234</v>
      </c>
      <c r="B248" s="75" t="s">
        <v>401</v>
      </c>
      <c r="C248" s="50">
        <v>0.01</v>
      </c>
      <c r="D248" s="50"/>
      <c r="E248" s="79"/>
      <c r="F248" s="80"/>
    </row>
    <row r="249" spans="1:6">
      <c r="A249" s="48">
        <v>235</v>
      </c>
      <c r="B249" s="75" t="s">
        <v>402</v>
      </c>
      <c r="C249" s="50">
        <v>500</v>
      </c>
      <c r="D249" s="50"/>
      <c r="E249" s="79"/>
      <c r="F249" s="80"/>
    </row>
    <row r="250" spans="1:6">
      <c r="A250" s="48">
        <v>236</v>
      </c>
      <c r="B250" s="75" t="s">
        <v>403</v>
      </c>
      <c r="C250" s="50">
        <v>350</v>
      </c>
      <c r="D250" s="50">
        <v>100</v>
      </c>
      <c r="E250" s="79"/>
      <c r="F250" s="80"/>
    </row>
    <row r="251" spans="1:6">
      <c r="A251" s="48">
        <v>237</v>
      </c>
      <c r="B251" s="75" t="s">
        <v>254</v>
      </c>
      <c r="C251" s="50">
        <v>100</v>
      </c>
      <c r="D251" s="50"/>
      <c r="E251" s="79"/>
      <c r="F251" s="80"/>
    </row>
    <row r="252" spans="1:6">
      <c r="A252" s="48">
        <v>238</v>
      </c>
      <c r="B252" s="75" t="s">
        <v>404</v>
      </c>
      <c r="C252" s="50">
        <v>2452.06</v>
      </c>
      <c r="D252" s="50"/>
      <c r="E252" s="79"/>
      <c r="F252" s="80"/>
    </row>
    <row r="253" spans="1:6">
      <c r="A253" s="48">
        <v>239</v>
      </c>
      <c r="B253" s="75" t="s">
        <v>405</v>
      </c>
      <c r="C253" s="50">
        <v>20000</v>
      </c>
      <c r="D253" s="50"/>
      <c r="E253" s="79"/>
      <c r="F253" s="80"/>
    </row>
    <row r="254" spans="1:6" ht="22.5">
      <c r="A254" s="48">
        <v>240</v>
      </c>
      <c r="B254" s="75" t="s">
        <v>406</v>
      </c>
      <c r="C254" s="50">
        <v>10000</v>
      </c>
      <c r="D254" s="50"/>
      <c r="E254" s="79"/>
      <c r="F254" s="80"/>
    </row>
    <row r="255" spans="1:6">
      <c r="A255" s="48">
        <v>241</v>
      </c>
      <c r="B255" s="75" t="s">
        <v>407</v>
      </c>
      <c r="C255" s="50">
        <v>4379.3</v>
      </c>
      <c r="D255" s="50"/>
      <c r="E255" s="79"/>
      <c r="F255" s="80"/>
    </row>
    <row r="256" spans="1:6">
      <c r="A256" s="48">
        <v>242</v>
      </c>
      <c r="B256" s="75" t="s">
        <v>408</v>
      </c>
      <c r="C256" s="50">
        <v>100</v>
      </c>
      <c r="D256" s="50"/>
      <c r="E256" s="79"/>
      <c r="F256" s="80"/>
    </row>
    <row r="257" spans="1:6">
      <c r="A257" s="48">
        <v>243</v>
      </c>
      <c r="B257" s="75" t="s">
        <v>409</v>
      </c>
      <c r="C257" s="50">
        <v>100</v>
      </c>
      <c r="D257" s="50"/>
      <c r="E257" s="79"/>
      <c r="F257" s="80"/>
    </row>
    <row r="258" spans="1:6">
      <c r="A258" s="48">
        <v>244</v>
      </c>
      <c r="B258" s="75" t="s">
        <v>410</v>
      </c>
      <c r="C258" s="50">
        <v>100</v>
      </c>
      <c r="D258" s="50"/>
      <c r="E258" s="79"/>
      <c r="F258" s="80"/>
    </row>
    <row r="259" spans="1:6">
      <c r="A259" s="48">
        <v>245</v>
      </c>
      <c r="B259" s="75" t="s">
        <v>411</v>
      </c>
      <c r="C259" s="50">
        <v>100</v>
      </c>
      <c r="D259" s="50"/>
      <c r="E259" s="79"/>
      <c r="F259" s="80"/>
    </row>
    <row r="260" spans="1:6">
      <c r="A260" s="48">
        <v>246</v>
      </c>
      <c r="B260" s="75" t="s">
        <v>412</v>
      </c>
      <c r="C260" s="50">
        <v>100</v>
      </c>
      <c r="D260" s="50"/>
      <c r="E260" s="79"/>
      <c r="F260" s="80"/>
    </row>
    <row r="261" spans="1:6">
      <c r="A261" s="48">
        <v>247</v>
      </c>
      <c r="B261" s="75" t="s">
        <v>413</v>
      </c>
      <c r="C261" s="50">
        <v>500</v>
      </c>
      <c r="D261" s="50"/>
      <c r="E261" s="79"/>
      <c r="F261" s="80"/>
    </row>
    <row r="262" spans="1:6">
      <c r="A262" s="48">
        <v>248</v>
      </c>
      <c r="B262" s="75" t="s">
        <v>414</v>
      </c>
      <c r="C262" s="50">
        <v>50</v>
      </c>
      <c r="D262" s="50"/>
      <c r="E262" s="79"/>
      <c r="F262" s="80"/>
    </row>
    <row r="263" spans="1:6">
      <c r="A263" s="48">
        <v>249</v>
      </c>
      <c r="B263" s="75" t="s">
        <v>415</v>
      </c>
      <c r="C263" s="50">
        <v>10</v>
      </c>
      <c r="D263" s="50"/>
      <c r="E263" s="79"/>
      <c r="F263" s="80"/>
    </row>
    <row r="264" spans="1:6" ht="22.5">
      <c r="A264" s="48">
        <v>250</v>
      </c>
      <c r="B264" s="75" t="s">
        <v>416</v>
      </c>
      <c r="C264" s="50">
        <v>30000</v>
      </c>
      <c r="D264" s="50"/>
      <c r="E264" s="79"/>
      <c r="F264" s="80"/>
    </row>
    <row r="265" spans="1:6">
      <c r="A265" s="48">
        <v>251</v>
      </c>
      <c r="B265" s="75" t="s">
        <v>417</v>
      </c>
      <c r="C265" s="50">
        <v>200</v>
      </c>
      <c r="D265" s="50"/>
      <c r="E265" s="79"/>
      <c r="F265" s="80"/>
    </row>
    <row r="266" spans="1:6">
      <c r="A266" s="48">
        <v>252</v>
      </c>
      <c r="B266" s="75" t="s">
        <v>418</v>
      </c>
      <c r="C266" s="50">
        <v>110.8</v>
      </c>
      <c r="D266" s="50"/>
      <c r="E266" s="79"/>
      <c r="F266" s="80"/>
    </row>
    <row r="267" spans="1:6" ht="22.5">
      <c r="A267" s="48">
        <v>253</v>
      </c>
      <c r="B267" s="75" t="s">
        <v>238</v>
      </c>
      <c r="C267" s="50">
        <v>590</v>
      </c>
      <c r="D267" s="50">
        <v>3002</v>
      </c>
      <c r="E267" s="79"/>
      <c r="F267" s="80"/>
    </row>
    <row r="268" spans="1:6">
      <c r="A268" s="48">
        <v>254</v>
      </c>
      <c r="B268" s="75" t="s">
        <v>419</v>
      </c>
      <c r="C268" s="50">
        <v>1000</v>
      </c>
      <c r="D268" s="50"/>
      <c r="E268" s="79"/>
      <c r="F268" s="80"/>
    </row>
    <row r="269" spans="1:6">
      <c r="A269" s="48">
        <v>255</v>
      </c>
      <c r="B269" s="75" t="s">
        <v>420</v>
      </c>
      <c r="C269" s="50">
        <v>81</v>
      </c>
      <c r="D269" s="50"/>
      <c r="E269" s="79"/>
      <c r="F269" s="80"/>
    </row>
    <row r="270" spans="1:6">
      <c r="A270" s="48">
        <v>256</v>
      </c>
      <c r="B270" s="75" t="s">
        <v>421</v>
      </c>
      <c r="C270" s="50">
        <v>73</v>
      </c>
      <c r="D270" s="50"/>
      <c r="E270" s="79"/>
      <c r="F270" s="80"/>
    </row>
    <row r="271" spans="1:6">
      <c r="A271" s="48">
        <v>257</v>
      </c>
      <c r="B271" s="75" t="s">
        <v>422</v>
      </c>
      <c r="C271" s="50">
        <v>175</v>
      </c>
      <c r="D271" s="50"/>
      <c r="E271" s="79"/>
      <c r="F271" s="80"/>
    </row>
    <row r="272" spans="1:6">
      <c r="A272" s="48">
        <v>258</v>
      </c>
      <c r="B272" s="75" t="s">
        <v>423</v>
      </c>
      <c r="C272" s="50">
        <v>86</v>
      </c>
      <c r="D272" s="50"/>
      <c r="E272" s="79"/>
      <c r="F272" s="80"/>
    </row>
    <row r="273" spans="1:6">
      <c r="A273" s="48">
        <v>259</v>
      </c>
      <c r="B273" s="75" t="s">
        <v>424</v>
      </c>
      <c r="C273" s="50">
        <v>85</v>
      </c>
      <c r="D273" s="50"/>
      <c r="E273" s="79"/>
      <c r="F273" s="80"/>
    </row>
    <row r="274" spans="1:6">
      <c r="A274" s="48">
        <v>260</v>
      </c>
      <c r="B274" s="75" t="s">
        <v>425</v>
      </c>
      <c r="C274" s="50">
        <v>157</v>
      </c>
      <c r="D274" s="50"/>
      <c r="E274" s="79"/>
      <c r="F274" s="80"/>
    </row>
    <row r="275" spans="1:6">
      <c r="A275" s="48">
        <v>261</v>
      </c>
      <c r="B275" s="75" t="s">
        <v>426</v>
      </c>
      <c r="C275" s="50">
        <v>88</v>
      </c>
      <c r="D275" s="50"/>
      <c r="E275" s="79"/>
      <c r="F275" s="80"/>
    </row>
    <row r="276" spans="1:6">
      <c r="A276" s="48">
        <v>262</v>
      </c>
      <c r="B276" s="75" t="s">
        <v>427</v>
      </c>
      <c r="C276" s="50">
        <v>500</v>
      </c>
      <c r="D276" s="50">
        <v>2000</v>
      </c>
      <c r="E276" s="79"/>
      <c r="F276" s="80"/>
    </row>
    <row r="277" spans="1:6">
      <c r="A277" s="48">
        <v>263</v>
      </c>
      <c r="B277" s="75" t="s">
        <v>428</v>
      </c>
      <c r="C277" s="50">
        <v>88</v>
      </c>
      <c r="D277" s="50"/>
      <c r="E277" s="79"/>
      <c r="F277" s="80"/>
    </row>
    <row r="278" spans="1:6">
      <c r="A278" s="48">
        <v>264</v>
      </c>
      <c r="B278" s="75" t="s">
        <v>429</v>
      </c>
      <c r="C278" s="50">
        <v>88</v>
      </c>
      <c r="D278" s="50"/>
      <c r="E278" s="79"/>
      <c r="F278" s="80"/>
    </row>
    <row r="279" spans="1:6">
      <c r="A279" s="48">
        <v>265</v>
      </c>
      <c r="B279" s="75" t="s">
        <v>430</v>
      </c>
      <c r="C279" s="50">
        <v>41</v>
      </c>
      <c r="D279" s="50"/>
      <c r="E279" s="79"/>
      <c r="F279" s="80"/>
    </row>
    <row r="280" spans="1:6">
      <c r="A280" s="48">
        <v>266</v>
      </c>
      <c r="B280" s="75" t="s">
        <v>431</v>
      </c>
      <c r="C280" s="50">
        <v>88</v>
      </c>
      <c r="D280" s="50"/>
      <c r="E280" s="79"/>
      <c r="F280" s="80"/>
    </row>
    <row r="281" spans="1:6">
      <c r="A281" s="48">
        <v>267</v>
      </c>
      <c r="B281" s="75" t="s">
        <v>432</v>
      </c>
      <c r="C281" s="50">
        <v>177</v>
      </c>
      <c r="D281" s="50"/>
      <c r="E281" s="79"/>
      <c r="F281" s="80"/>
    </row>
    <row r="282" spans="1:6">
      <c r="A282" s="48">
        <v>268</v>
      </c>
      <c r="B282" s="75" t="s">
        <v>433</v>
      </c>
      <c r="C282" s="50">
        <v>172</v>
      </c>
      <c r="D282" s="50"/>
      <c r="E282" s="79"/>
      <c r="F282" s="80"/>
    </row>
    <row r="283" spans="1:6">
      <c r="A283" s="48">
        <v>269</v>
      </c>
      <c r="B283" s="75" t="s">
        <v>434</v>
      </c>
      <c r="C283" s="50">
        <v>114</v>
      </c>
      <c r="D283" s="50"/>
      <c r="E283" s="79"/>
      <c r="F283" s="80"/>
    </row>
    <row r="284" spans="1:6">
      <c r="A284" s="48">
        <v>270</v>
      </c>
      <c r="B284" s="75" t="s">
        <v>435</v>
      </c>
      <c r="C284" s="50">
        <v>38</v>
      </c>
      <c r="D284" s="50"/>
      <c r="E284" s="79"/>
      <c r="F284" s="80"/>
    </row>
    <row r="285" spans="1:6">
      <c r="A285" s="48">
        <v>271</v>
      </c>
      <c r="B285" s="75" t="s">
        <v>436</v>
      </c>
      <c r="C285" s="50">
        <v>1140</v>
      </c>
      <c r="D285" s="50"/>
      <c r="E285" s="79"/>
      <c r="F285" s="80"/>
    </row>
    <row r="286" spans="1:6">
      <c r="A286" s="48">
        <v>272</v>
      </c>
      <c r="B286" s="75" t="s">
        <v>437</v>
      </c>
      <c r="C286" s="50">
        <v>114</v>
      </c>
      <c r="D286" s="50">
        <v>1596</v>
      </c>
      <c r="E286" s="79"/>
      <c r="F286" s="80"/>
    </row>
    <row r="287" spans="1:6">
      <c r="A287" s="48">
        <v>273</v>
      </c>
      <c r="B287" s="75" t="s">
        <v>438</v>
      </c>
      <c r="C287" s="50">
        <v>114</v>
      </c>
      <c r="D287" s="50"/>
      <c r="E287" s="79"/>
      <c r="F287" s="80"/>
    </row>
    <row r="288" spans="1:6">
      <c r="A288" s="48">
        <v>274</v>
      </c>
      <c r="B288" s="75" t="s">
        <v>439</v>
      </c>
      <c r="C288" s="50">
        <v>38</v>
      </c>
      <c r="D288" s="50"/>
      <c r="E288" s="79"/>
      <c r="F288" s="80"/>
    </row>
    <row r="289" spans="1:6">
      <c r="A289" s="48">
        <v>275</v>
      </c>
      <c r="B289" s="75" t="s">
        <v>440</v>
      </c>
      <c r="C289" s="50">
        <v>342</v>
      </c>
      <c r="D289" s="50"/>
      <c r="E289" s="79"/>
      <c r="F289" s="80"/>
    </row>
    <row r="290" spans="1:6">
      <c r="A290" s="48">
        <v>276</v>
      </c>
      <c r="B290" s="75" t="s">
        <v>441</v>
      </c>
      <c r="C290" s="50">
        <v>38</v>
      </c>
      <c r="D290" s="50"/>
      <c r="E290" s="79"/>
      <c r="F290" s="80"/>
    </row>
    <row r="291" spans="1:6">
      <c r="A291" s="48">
        <v>277</v>
      </c>
      <c r="B291" s="75" t="s">
        <v>442</v>
      </c>
      <c r="C291" s="50">
        <v>38</v>
      </c>
      <c r="D291" s="50"/>
      <c r="E291" s="79"/>
      <c r="F291" s="80"/>
    </row>
    <row r="292" spans="1:6">
      <c r="A292" s="48">
        <v>278</v>
      </c>
      <c r="B292" s="75" t="s">
        <v>441</v>
      </c>
      <c r="C292" s="50">
        <v>456</v>
      </c>
      <c r="D292" s="50"/>
      <c r="E292" s="79"/>
      <c r="F292" s="80"/>
    </row>
    <row r="293" spans="1:6">
      <c r="A293" s="48">
        <v>279</v>
      </c>
      <c r="B293" s="75" t="s">
        <v>443</v>
      </c>
      <c r="C293" s="50">
        <v>114</v>
      </c>
      <c r="D293" s="50"/>
      <c r="E293" s="79"/>
      <c r="F293" s="80"/>
    </row>
    <row r="294" spans="1:6">
      <c r="A294" s="48">
        <v>280</v>
      </c>
      <c r="B294" s="75" t="s">
        <v>444</v>
      </c>
      <c r="C294" s="50">
        <v>342</v>
      </c>
      <c r="D294" s="50"/>
      <c r="E294" s="79"/>
      <c r="F294" s="80"/>
    </row>
    <row r="295" spans="1:6" ht="22.5">
      <c r="A295" s="48">
        <v>281</v>
      </c>
      <c r="B295" s="75" t="s">
        <v>445</v>
      </c>
      <c r="C295" s="50">
        <v>352</v>
      </c>
      <c r="D295" s="50"/>
      <c r="E295" s="79"/>
      <c r="F295" s="80"/>
    </row>
    <row r="296" spans="1:6">
      <c r="A296" s="48">
        <v>282</v>
      </c>
      <c r="B296" s="75" t="s">
        <v>446</v>
      </c>
      <c r="C296" s="50">
        <v>456</v>
      </c>
      <c r="D296" s="50"/>
      <c r="E296" s="79"/>
      <c r="F296" s="80"/>
    </row>
    <row r="297" spans="1:6">
      <c r="A297" s="48">
        <v>283</v>
      </c>
      <c r="B297" s="75" t="s">
        <v>447</v>
      </c>
      <c r="C297" s="50">
        <v>456</v>
      </c>
      <c r="D297" s="50"/>
      <c r="E297" s="79"/>
      <c r="F297" s="80"/>
    </row>
    <row r="298" spans="1:6">
      <c r="A298" s="48">
        <v>284</v>
      </c>
      <c r="B298" s="75" t="s">
        <v>448</v>
      </c>
      <c r="C298" s="50">
        <v>38</v>
      </c>
      <c r="D298" s="50"/>
      <c r="E298" s="79"/>
      <c r="F298" s="80"/>
    </row>
    <row r="299" spans="1:6">
      <c r="A299" s="48">
        <v>285</v>
      </c>
      <c r="B299" s="75" t="s">
        <v>449</v>
      </c>
      <c r="C299" s="50">
        <v>38</v>
      </c>
      <c r="D299" s="50"/>
      <c r="E299" s="79"/>
      <c r="F299" s="80"/>
    </row>
    <row r="300" spans="1:6">
      <c r="A300" s="48">
        <v>286</v>
      </c>
      <c r="B300" s="75" t="s">
        <v>450</v>
      </c>
      <c r="C300" s="50">
        <v>38</v>
      </c>
      <c r="D300" s="50"/>
      <c r="E300" s="79"/>
      <c r="F300" s="80"/>
    </row>
    <row r="301" spans="1:6">
      <c r="A301" s="48">
        <v>287</v>
      </c>
      <c r="B301" s="75" t="s">
        <v>451</v>
      </c>
      <c r="C301" s="50">
        <v>38</v>
      </c>
      <c r="D301" s="50"/>
      <c r="E301" s="79"/>
      <c r="F301" s="80"/>
    </row>
    <row r="302" spans="1:6" ht="22.5">
      <c r="A302" s="48">
        <v>288</v>
      </c>
      <c r="B302" s="75" t="s">
        <v>445</v>
      </c>
      <c r="C302" s="50">
        <v>1710</v>
      </c>
      <c r="D302" s="50"/>
      <c r="E302" s="79"/>
      <c r="F302" s="80"/>
    </row>
    <row r="303" spans="1:6">
      <c r="A303" s="48">
        <v>289</v>
      </c>
      <c r="B303" s="75" t="s">
        <v>203</v>
      </c>
      <c r="C303" s="50">
        <v>190</v>
      </c>
      <c r="D303" s="50"/>
      <c r="E303" s="79"/>
      <c r="F303" s="80"/>
    </row>
    <row r="304" spans="1:6">
      <c r="A304" s="48">
        <v>290</v>
      </c>
      <c r="B304" s="75" t="s">
        <v>452</v>
      </c>
      <c r="C304" s="50">
        <v>20</v>
      </c>
      <c r="D304" s="50"/>
      <c r="E304" s="79"/>
      <c r="F304" s="80"/>
    </row>
    <row r="305" spans="1:6">
      <c r="A305" s="48">
        <v>291</v>
      </c>
      <c r="B305" s="75" t="s">
        <v>453</v>
      </c>
      <c r="C305" s="50">
        <v>38</v>
      </c>
      <c r="D305" s="50"/>
      <c r="E305" s="79"/>
      <c r="F305" s="80"/>
    </row>
    <row r="306" spans="1:6">
      <c r="A306" s="48">
        <v>292</v>
      </c>
      <c r="B306" s="75" t="s">
        <v>454</v>
      </c>
      <c r="C306" s="50">
        <v>114</v>
      </c>
      <c r="D306" s="50"/>
      <c r="E306" s="79"/>
      <c r="F306" s="80"/>
    </row>
    <row r="307" spans="1:6">
      <c r="A307" s="48">
        <v>293</v>
      </c>
      <c r="B307" s="75" t="s">
        <v>452</v>
      </c>
      <c r="C307" s="50">
        <v>114</v>
      </c>
      <c r="D307" s="50"/>
      <c r="E307" s="79"/>
      <c r="F307" s="80"/>
    </row>
    <row r="308" spans="1:6">
      <c r="A308" s="48">
        <v>294</v>
      </c>
      <c r="B308" s="75" t="s">
        <v>455</v>
      </c>
      <c r="C308" s="50">
        <v>1140</v>
      </c>
      <c r="D308" s="50"/>
      <c r="E308" s="79"/>
      <c r="F308" s="80"/>
    </row>
    <row r="309" spans="1:6">
      <c r="A309" s="48">
        <v>295</v>
      </c>
      <c r="B309" s="75" t="s">
        <v>456</v>
      </c>
      <c r="C309" s="50"/>
      <c r="D309" s="50">
        <v>65</v>
      </c>
      <c r="E309" s="79"/>
      <c r="F309" s="80"/>
    </row>
    <row r="310" spans="1:6">
      <c r="A310" s="48">
        <v>296</v>
      </c>
      <c r="B310" s="75" t="s">
        <v>457</v>
      </c>
      <c r="C310" s="50"/>
      <c r="D310" s="50">
        <v>70</v>
      </c>
      <c r="E310" s="79"/>
      <c r="F310" s="80"/>
    </row>
    <row r="311" spans="1:6">
      <c r="A311" s="48">
        <v>297</v>
      </c>
      <c r="B311" s="75" t="s">
        <v>458</v>
      </c>
      <c r="C311" s="50"/>
      <c r="D311" s="50">
        <v>100</v>
      </c>
      <c r="E311" s="79"/>
      <c r="F311" s="80"/>
    </row>
    <row r="312" spans="1:6">
      <c r="A312" s="48">
        <v>298</v>
      </c>
      <c r="B312" s="75" t="s">
        <v>459</v>
      </c>
      <c r="C312" s="50"/>
      <c r="D312" s="50">
        <v>9994</v>
      </c>
      <c r="E312" s="79"/>
      <c r="F312" s="80"/>
    </row>
    <row r="313" spans="1:6">
      <c r="A313" s="48">
        <v>299</v>
      </c>
      <c r="B313" s="75" t="s">
        <v>460</v>
      </c>
      <c r="C313" s="50"/>
      <c r="D313" s="50">
        <v>228</v>
      </c>
      <c r="E313" s="79"/>
      <c r="F313" s="80"/>
    </row>
    <row r="314" spans="1:6">
      <c r="A314" s="48">
        <v>300</v>
      </c>
      <c r="B314" s="75" t="s">
        <v>461</v>
      </c>
      <c r="C314" s="50"/>
      <c r="D314" s="50">
        <v>1180</v>
      </c>
      <c r="E314" s="79"/>
      <c r="F314" s="80"/>
    </row>
    <row r="315" spans="1:6">
      <c r="A315" s="48">
        <v>301</v>
      </c>
      <c r="B315" s="75" t="s">
        <v>462</v>
      </c>
      <c r="C315" s="50"/>
      <c r="D315" s="50">
        <v>10</v>
      </c>
      <c r="E315" s="79"/>
      <c r="F315" s="80"/>
    </row>
    <row r="316" spans="1:6">
      <c r="A316" s="48">
        <v>302</v>
      </c>
      <c r="B316" s="75" t="s">
        <v>463</v>
      </c>
      <c r="C316" s="50"/>
      <c r="D316" s="50">
        <v>100</v>
      </c>
      <c r="E316" s="79"/>
      <c r="F316" s="80"/>
    </row>
    <row r="317" spans="1:6">
      <c r="A317" s="48">
        <v>303</v>
      </c>
      <c r="B317" s="75" t="s">
        <v>464</v>
      </c>
      <c r="C317" s="50"/>
      <c r="D317" s="50">
        <v>400</v>
      </c>
      <c r="E317" s="79"/>
      <c r="F317" s="80"/>
    </row>
    <row r="318" spans="1:6">
      <c r="A318" s="48">
        <v>304</v>
      </c>
      <c r="B318" s="75" t="s">
        <v>465</v>
      </c>
      <c r="C318" s="50"/>
      <c r="D318" s="50">
        <v>1680</v>
      </c>
      <c r="E318" s="79"/>
      <c r="F318" s="80"/>
    </row>
    <row r="319" spans="1:6">
      <c r="A319" s="48">
        <v>305</v>
      </c>
      <c r="B319" s="75" t="s">
        <v>466</v>
      </c>
      <c r="C319" s="50"/>
      <c r="D319" s="50">
        <v>1180</v>
      </c>
      <c r="E319" s="79"/>
      <c r="F319" s="80"/>
    </row>
    <row r="320" spans="1:6">
      <c r="A320" s="48">
        <v>306</v>
      </c>
      <c r="B320" s="75" t="s">
        <v>467</v>
      </c>
      <c r="C320" s="50"/>
      <c r="D320" s="50">
        <v>200</v>
      </c>
      <c r="E320" s="79"/>
      <c r="F320" s="80"/>
    </row>
    <row r="321" spans="1:6">
      <c r="A321" s="48">
        <v>307</v>
      </c>
      <c r="B321" s="75" t="s">
        <v>468</v>
      </c>
      <c r="C321" s="50"/>
      <c r="D321" s="50">
        <v>200</v>
      </c>
      <c r="E321" s="79"/>
      <c r="F321" s="80"/>
    </row>
    <row r="322" spans="1:6">
      <c r="A322" s="48">
        <v>308</v>
      </c>
      <c r="B322" s="75" t="s">
        <v>469</v>
      </c>
      <c r="C322" s="50"/>
      <c r="D322" s="50">
        <v>500</v>
      </c>
      <c r="E322" s="79"/>
      <c r="F322" s="80"/>
    </row>
    <row r="323" spans="1:6">
      <c r="A323" s="48">
        <v>309</v>
      </c>
      <c r="B323" s="75" t="s">
        <v>470</v>
      </c>
      <c r="C323" s="50"/>
      <c r="D323" s="50">
        <v>500</v>
      </c>
      <c r="E323" s="79"/>
      <c r="F323" s="80"/>
    </row>
    <row r="324" spans="1:6" ht="33.75">
      <c r="A324" s="48">
        <v>310</v>
      </c>
      <c r="B324" s="75" t="s">
        <v>471</v>
      </c>
      <c r="C324" s="50"/>
      <c r="D324" s="50">
        <v>200</v>
      </c>
      <c r="E324" s="79"/>
      <c r="F324" s="80"/>
    </row>
    <row r="325" spans="1:6">
      <c r="A325" s="48">
        <v>311</v>
      </c>
      <c r="B325" s="75" t="s">
        <v>472</v>
      </c>
      <c r="C325" s="50"/>
      <c r="D325" s="50">
        <v>905</v>
      </c>
      <c r="E325" s="79"/>
      <c r="F325" s="80"/>
    </row>
    <row r="326" spans="1:6">
      <c r="A326" s="48">
        <v>312</v>
      </c>
      <c r="B326" s="75" t="s">
        <v>473</v>
      </c>
      <c r="C326" s="50"/>
      <c r="D326" s="50">
        <v>1066</v>
      </c>
      <c r="E326" s="79"/>
      <c r="F326" s="80"/>
    </row>
    <row r="327" spans="1:6">
      <c r="A327" s="48">
        <v>313</v>
      </c>
      <c r="B327" s="75" t="s">
        <v>474</v>
      </c>
      <c r="C327" s="50"/>
      <c r="D327" s="50">
        <v>640.63</v>
      </c>
      <c r="E327" s="79"/>
      <c r="F327" s="80"/>
    </row>
    <row r="328" spans="1:6" ht="22.5">
      <c r="A328" s="48"/>
      <c r="B328" s="75" t="s">
        <v>475</v>
      </c>
      <c r="C328" s="50"/>
      <c r="D328" s="50">
        <v>11000</v>
      </c>
      <c r="E328" s="79"/>
      <c r="F328" s="80"/>
    </row>
    <row r="329" spans="1:6">
      <c r="A329" s="48">
        <v>314</v>
      </c>
      <c r="B329" s="75" t="s">
        <v>476</v>
      </c>
      <c r="C329" s="50"/>
      <c r="D329" s="50">
        <v>100</v>
      </c>
      <c r="E329" s="79"/>
      <c r="F329" s="80"/>
    </row>
    <row r="330" spans="1:6">
      <c r="A330" s="48"/>
      <c r="B330" s="45" t="s">
        <v>210</v>
      </c>
      <c r="C330" s="56">
        <f>SUM(C170:C253)</f>
        <v>581400.66</v>
      </c>
      <c r="D330" s="57">
        <f>SUM(D170:D329)</f>
        <v>65562.63</v>
      </c>
      <c r="E330" s="70" t="s">
        <v>11</v>
      </c>
      <c r="F330" s="71"/>
    </row>
    <row r="331" spans="1:6">
      <c r="A331" s="48"/>
      <c r="B331" s="45" t="s">
        <v>477</v>
      </c>
      <c r="C331" s="56">
        <f>C31+C33+C38+C63+C156+C164+C167+C330</f>
        <v>1096036.6600000001</v>
      </c>
      <c r="D331" s="56">
        <f>D31+D38+D33+D156+D164+D330+D167+D63+D58+D35+D169</f>
        <v>147644.06</v>
      </c>
      <c r="E331" s="70"/>
      <c r="F331" s="71"/>
    </row>
    <row r="332" spans="1:6">
      <c r="A332" s="81"/>
      <c r="B332" s="81" t="s">
        <v>478</v>
      </c>
      <c r="C332" s="81"/>
      <c r="D332" s="81"/>
      <c r="E332" s="81"/>
      <c r="F332" s="81" t="s">
        <v>479</v>
      </c>
    </row>
  </sheetData>
  <mergeCells count="156">
    <mergeCell ref="E206:F206"/>
    <mergeCell ref="E207:F207"/>
    <mergeCell ref="E208:F208"/>
    <mergeCell ref="E209:F209"/>
    <mergeCell ref="E330:F330"/>
    <mergeCell ref="E331:F331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40:F140"/>
    <mergeCell ref="E141:F141"/>
    <mergeCell ref="E142:F142"/>
    <mergeCell ref="E143:F143"/>
    <mergeCell ref="E156:F156"/>
    <mergeCell ref="E157:F157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1:F61"/>
    <mergeCell ref="E63:F63"/>
    <mergeCell ref="E64:F64"/>
    <mergeCell ref="E65:F65"/>
    <mergeCell ref="E66:F66"/>
    <mergeCell ref="E67:F67"/>
    <mergeCell ref="E36:F36"/>
    <mergeCell ref="E37:F37"/>
    <mergeCell ref="E38:F38"/>
    <mergeCell ref="E58:F58"/>
    <mergeCell ref="E59:F59"/>
    <mergeCell ref="E60:F60"/>
    <mergeCell ref="E7:F7"/>
    <mergeCell ref="E9:F9"/>
    <mergeCell ref="E10:F10"/>
    <mergeCell ref="E31:F31"/>
    <mergeCell ref="E32:F32"/>
    <mergeCell ref="E33:F33"/>
    <mergeCell ref="A1:F1"/>
    <mergeCell ref="A2:F2"/>
    <mergeCell ref="A3:C3"/>
    <mergeCell ref="E4:F4"/>
    <mergeCell ref="E5:F5"/>
    <mergeCell ref="E6:F6"/>
  </mergeCells>
  <phoneticPr fontId="13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activeCell="K25" sqref="K25"/>
    </sheetView>
  </sheetViews>
  <sheetFormatPr defaultRowHeight="13.5"/>
  <cols>
    <col min="1" max="1" width="15.875" customWidth="1"/>
    <col min="2" max="4" width="9" customWidth="1"/>
  </cols>
  <sheetData>
    <row r="1" spans="1:2">
      <c r="A1" t="s">
        <v>480</v>
      </c>
      <c r="B1" t="s">
        <v>481</v>
      </c>
    </row>
    <row r="2" spans="1:2" ht="14.25">
      <c r="A2" t="s">
        <v>482</v>
      </c>
      <c r="B2" s="82" t="s">
        <v>483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志愿者零星捐赠明细</vt:lpstr>
      <vt:lpstr>社会爱心企业对应名称</vt:lpstr>
    </vt:vector>
  </TitlesOfParts>
  <Company>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2018-01-14T11:16:51Z</cp:lastPrinted>
  <dcterms:created xsi:type="dcterms:W3CDTF">2012-11-30T07:43:27Z</dcterms:created>
  <dcterms:modified xsi:type="dcterms:W3CDTF">2018-07-16T07:50:18Z</dcterms:modified>
</cp:coreProperties>
</file>